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d\Documents\"/>
    </mc:Choice>
  </mc:AlternateContent>
  <xr:revisionPtr revIDLastSave="0" documentId="13_ncr:1_{85F0480D-BF57-4296-938A-164996490D5B}" xr6:coauthVersionLast="47" xr6:coauthVersionMax="47" xr10:uidLastSave="{00000000-0000-0000-0000-000000000000}"/>
  <bookViews>
    <workbookView xWindow="-120" yWindow="-120" windowWidth="20730" windowHeight="11160" tabRatio="895" activeTab="1" xr2:uid="{00000000-000D-0000-FFFF-FFFF00000000}"/>
  </bookViews>
  <sheets>
    <sheet name="2017 Schedule" sheetId="26" r:id="rId1"/>
    <sheet name="20-21 Proposed" sheetId="28" r:id="rId2"/>
    <sheet name="FY16-17" sheetId="25" r:id="rId3"/>
    <sheet name="FY15-16 " sheetId="22" r:id="rId4"/>
    <sheet name="BB Cost" sheetId="23" r:id="rId5"/>
    <sheet name="Sheet2" sheetId="2" state="hidden" r:id="rId6"/>
    <sheet name="Sheet3" sheetId="3" state="hidden" r:id="rId7"/>
  </sheets>
  <definedNames>
    <definedName name="_xlnm.Print_Area" localSheetId="1">'20-21 Proposed'!$A$1:$E$46</definedName>
    <definedName name="_xlnm.Print_Area" localSheetId="3">'FY15-16 '!$A$1:$E$44</definedName>
    <definedName name="_xlnm.Print_Area" localSheetId="2">'FY16-17'!$A$1:$E$45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1" i="28" l="1"/>
  <c r="E55" i="28"/>
  <c r="E37" i="28"/>
  <c r="D37" i="28"/>
  <c r="E33" i="28"/>
  <c r="D33" i="28"/>
  <c r="E28" i="28"/>
  <c r="D28" i="28"/>
  <c r="E20" i="28"/>
  <c r="D20" i="28"/>
  <c r="E7" i="28"/>
  <c r="D7" i="28"/>
  <c r="D39" i="28" l="1"/>
  <c r="D43" i="28" s="1"/>
  <c r="E63" i="28"/>
  <c r="E39" i="28"/>
  <c r="E43" i="28" s="1"/>
  <c r="F46" i="28" l="1"/>
  <c r="E58" i="25"/>
  <c r="E52" i="25"/>
  <c r="E60" i="25" s="1"/>
  <c r="E44" i="25" s="1"/>
  <c r="E30" i="25" l="1"/>
  <c r="L16" i="23"/>
  <c r="E41" i="25"/>
  <c r="E40" i="25"/>
  <c r="E37" i="25"/>
  <c r="D37" i="25"/>
  <c r="D33" i="25"/>
  <c r="E28" i="25"/>
  <c r="D28" i="25"/>
  <c r="E20" i="25"/>
  <c r="D20" i="25"/>
  <c r="D11" i="25"/>
  <c r="E7" i="25"/>
  <c r="D7" i="25"/>
  <c r="E29" i="22"/>
  <c r="E32" i="22" s="1"/>
  <c r="E19" i="22"/>
  <c r="E27" i="22"/>
  <c r="D7" i="22"/>
  <c r="D19" i="22"/>
  <c r="D27" i="22"/>
  <c r="D32" i="22"/>
  <c r="E49" i="22"/>
  <c r="E53" i="22" s="1"/>
  <c r="E57" i="22" s="1"/>
  <c r="E43" i="22" s="1"/>
  <c r="D36" i="22"/>
  <c r="D11" i="22"/>
  <c r="E36" i="22"/>
  <c r="E7" i="22"/>
  <c r="D38" i="22" l="1"/>
  <c r="D41" i="22" s="1"/>
  <c r="D44" i="22" s="1"/>
  <c r="E38" i="22"/>
  <c r="E41" i="22" s="1"/>
  <c r="E44" i="22" s="1"/>
  <c r="D39" i="25"/>
  <c r="D42" i="25" s="1"/>
  <c r="D45" i="25" s="1"/>
  <c r="E33" i="25"/>
  <c r="E39" i="25" s="1"/>
  <c r="E42" i="25" s="1"/>
  <c r="E45" i="25" s="1"/>
  <c r="F45" i="25" l="1"/>
  <c r="F30" i="25" s="1"/>
</calcChain>
</file>

<file path=xl/sharedStrings.xml><?xml version="1.0" encoding="utf-8"?>
<sst xmlns="http://schemas.openxmlformats.org/spreadsheetml/2006/main" count="198" uniqueCount="97">
  <si>
    <t>Insurance</t>
  </si>
  <si>
    <t>D&amp;O Liability Insurance
Great American Insurance Co</t>
  </si>
  <si>
    <t>Coverage:  Limit: $1M; Empl Limit $1m; Deductible $1K</t>
  </si>
  <si>
    <t>Bond / Surety
Western Surety Company</t>
  </si>
  <si>
    <t>Coverage:  Limit: $25k; Deductible $250.</t>
  </si>
  <si>
    <t>Total</t>
  </si>
  <si>
    <t>Legal</t>
  </si>
  <si>
    <t>Office Supplies, etc.</t>
  </si>
  <si>
    <t>Office Supplies</t>
  </si>
  <si>
    <t>Advertising Costs</t>
  </si>
  <si>
    <t>Bargain Buyer</t>
  </si>
  <si>
    <t>Annual Bill Production</t>
  </si>
  <si>
    <t>PO Box</t>
  </si>
  <si>
    <t>Chepachet</t>
  </si>
  <si>
    <t>Maintenance Projects</t>
  </si>
  <si>
    <t>Other Items</t>
  </si>
  <si>
    <t>Capital  Fund</t>
  </si>
  <si>
    <t>Uncolletibles</t>
  </si>
  <si>
    <t>10% of Budget</t>
  </si>
  <si>
    <t>Pascoag Reservoir / Echo Lake Dam Management District</t>
  </si>
  <si>
    <t>zero Value prop.</t>
  </si>
  <si>
    <t xml:space="preserve">PILOF </t>
  </si>
  <si>
    <t>Burrillville</t>
  </si>
  <si>
    <t>Glocester</t>
  </si>
  <si>
    <t>Gross Total</t>
  </si>
  <si>
    <t>Net Billable</t>
  </si>
  <si>
    <t>Colleen Conley</t>
  </si>
  <si>
    <t>Seaconke Wampanoag Tribe</t>
  </si>
  <si>
    <t>VCS Veg Spray</t>
  </si>
  <si>
    <t>Repair / Modify Gate Guides</t>
  </si>
  <si>
    <t>Subtotal</t>
  </si>
  <si>
    <t>PILOF Offest Campground</t>
  </si>
  <si>
    <t>PILOF Offset Marina</t>
  </si>
  <si>
    <t>Net Billable Propoerties</t>
  </si>
  <si>
    <t>Annual Fee</t>
  </si>
  <si>
    <t>Net 2014-2015 Budget</t>
  </si>
  <si>
    <t>Gross Budget Amount</t>
  </si>
  <si>
    <t>Legal Fees</t>
  </si>
  <si>
    <t>Glocester - State Boat ramp</t>
  </si>
  <si>
    <t>Pascoag Reservoir and Dam LLC</t>
  </si>
  <si>
    <t>2015-2016</t>
  </si>
  <si>
    <t>Gate Tool</t>
  </si>
  <si>
    <t>FY 14-15 Approved Budget</t>
  </si>
  <si>
    <t>PUD Room Use Fee</t>
  </si>
  <si>
    <t>Gate Tool Test</t>
  </si>
  <si>
    <t>Shipping in both directions only</t>
  </si>
  <si>
    <t>Wheel Adapter</t>
  </si>
  <si>
    <t>URI Watershed Project</t>
  </si>
  <si>
    <t>Approved Budget</t>
  </si>
  <si>
    <t>FY 15-16 Approved</t>
  </si>
  <si>
    <t>FY 15-16 Approved Budget</t>
  </si>
  <si>
    <t>2015 Total Income</t>
  </si>
  <si>
    <t>Financial Review</t>
  </si>
  <si>
    <t>Required every 3 years by Ordinance</t>
  </si>
  <si>
    <t>Annual Meeting</t>
  </si>
  <si>
    <t>Monday</t>
  </si>
  <si>
    <t>Full Page Ad</t>
  </si>
  <si>
    <t>Friday</t>
  </si>
  <si>
    <t>Deadline</t>
  </si>
  <si>
    <t>Run</t>
  </si>
  <si>
    <t>Tuesday</t>
  </si>
  <si>
    <t>1/4 Page Ad</t>
  </si>
  <si>
    <t>Location</t>
  </si>
  <si>
    <t xml:space="preserve">Seaconke Wampanoag Tribe (Burrillville-LakeBed) </t>
  </si>
  <si>
    <t xml:space="preserve">Colleen Conley (Burrillville-Dam) </t>
  </si>
  <si>
    <t xml:space="preserve">Pascoag Reservoir and Dam LLC (Glocester-LakeBed) </t>
  </si>
  <si>
    <t xml:space="preserve">Zero Value Properties </t>
  </si>
  <si>
    <t xml:space="preserve">Glocester - State Boat Ramp </t>
  </si>
  <si>
    <t xml:space="preserve">Net Billable Properties </t>
  </si>
  <si>
    <t xml:space="preserve">Burrillville  - Gross Properties </t>
  </si>
  <si>
    <t xml:space="preserve">Glocester - Gross Properties </t>
  </si>
  <si>
    <t>2016-2017</t>
  </si>
  <si>
    <t xml:space="preserve">Total Burrillville Net Billable Properties </t>
  </si>
  <si>
    <t xml:space="preserve">Total Glocester Net Billable Properties </t>
  </si>
  <si>
    <t>2017 Schedule</t>
  </si>
  <si>
    <t>FY 16-17 Approved Budget</t>
  </si>
  <si>
    <t>Pest Removal Services</t>
  </si>
  <si>
    <t>Cobra Pest Control</t>
  </si>
  <si>
    <t>FY 16-17 Approved  Budget</t>
  </si>
  <si>
    <t>Net Budget</t>
  </si>
  <si>
    <t>PILOF Marina</t>
  </si>
  <si>
    <t>Vegetation Control</t>
  </si>
  <si>
    <t>2019-2020</t>
  </si>
  <si>
    <t>Lake Pascoag Association Dock Space</t>
  </si>
  <si>
    <t>Dam Trash Rack</t>
  </si>
  <si>
    <t>Diver investigation and video</t>
  </si>
  <si>
    <t>Siding, Trim, Paint, Decking boards</t>
  </si>
  <si>
    <t xml:space="preserve">Trash Rack replacement </t>
  </si>
  <si>
    <t>Rack, structure per DEM regulation</t>
  </si>
  <si>
    <t>Gatehouse Exterior repairs</t>
  </si>
  <si>
    <t>FY 2022/2023  proposed Budget</t>
  </si>
  <si>
    <t>FY 21/22 Approved Budget</t>
  </si>
  <si>
    <t>FY 22/23 Proposed Budget</t>
  </si>
  <si>
    <t>New Trash Rack Installation</t>
  </si>
  <si>
    <t>Diver,Structural repairs,100Ton Crane</t>
  </si>
  <si>
    <t>Includes new Quick Books software</t>
  </si>
  <si>
    <t>State Campground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</si>
</sst>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d\-mmm\-yy;@"/>
    <numFmt numFmtId="167" formatCode="0.00_);\(0.00\)"/>
  </numFmts>
  <fonts count="14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10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sz val="8"/>
      <name val="Arial"/>
    </font>
    <font>
      <u/>
      <sz val="10"/>
      <name val="Arial"/>
      <family val="2"/>
    </font>
    <font>
      <b/>
      <sz val="1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6">
    <xf numFmtId="0" fontId="0" fillId="0" borderId="0" xfId="0"/>
    <xf numFmtId="0" fontId="3" fillId="0" borderId="0" xfId="0" applyFont="1"/>
    <xf numFmtId="0" fontId="4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/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2" xfId="0" applyFont="1" applyFill="1" applyBorder="1"/>
    <xf numFmtId="0" fontId="3" fillId="2" borderId="3" xfId="0" applyFont="1" applyFill="1" applyBorder="1" applyAlignment="1">
      <alignment wrapText="1"/>
    </xf>
    <xf numFmtId="0" fontId="3" fillId="8" borderId="1" xfId="0" applyFont="1" applyFill="1" applyBorder="1" applyAlignment="1">
      <alignment horizontal="center"/>
    </xf>
    <xf numFmtId="0" fontId="3" fillId="8" borderId="2" xfId="0" applyFont="1" applyFill="1" applyBorder="1"/>
    <xf numFmtId="0" fontId="3" fillId="9" borderId="1" xfId="0" applyFont="1" applyFill="1" applyBorder="1" applyAlignment="1">
      <alignment horizontal="left"/>
    </xf>
    <xf numFmtId="0" fontId="3" fillId="9" borderId="2" xfId="0" applyFont="1" applyFill="1" applyBorder="1"/>
    <xf numFmtId="44" fontId="3" fillId="0" borderId="0" xfId="0" applyNumberFormat="1" applyFont="1"/>
    <xf numFmtId="44" fontId="6" fillId="0" borderId="4" xfId="2" applyFont="1" applyBorder="1" applyAlignment="1">
      <alignment vertical="center"/>
    </xf>
    <xf numFmtId="44" fontId="6" fillId="7" borderId="2" xfId="2" applyFont="1" applyFill="1" applyBorder="1"/>
    <xf numFmtId="44" fontId="6" fillId="8" borderId="2" xfId="2" applyFont="1" applyFill="1" applyBorder="1"/>
    <xf numFmtId="44" fontId="7" fillId="9" borderId="2" xfId="2" applyFont="1" applyFill="1" applyBorder="1"/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9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7" xfId="0" applyFont="1" applyBorder="1"/>
    <xf numFmtId="0" fontId="3" fillId="0" borderId="9" xfId="0" applyFont="1" applyBorder="1" applyAlignment="1">
      <alignment vertical="center" wrapText="1"/>
    </xf>
    <xf numFmtId="0" fontId="3" fillId="0" borderId="7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2" fillId="2" borderId="0" xfId="0" applyFont="1" applyFill="1" applyAlignment="1">
      <alignment horizontal="centerContinuous"/>
    </xf>
    <xf numFmtId="0" fontId="3" fillId="0" borderId="10" xfId="0" applyFont="1" applyBorder="1" applyAlignment="1">
      <alignment wrapText="1"/>
    </xf>
    <xf numFmtId="0" fontId="3" fillId="3" borderId="11" xfId="0" applyFont="1" applyFill="1" applyBorder="1" applyAlignment="1">
      <alignment horizontal="center" wrapText="1"/>
    </xf>
    <xf numFmtId="0" fontId="3" fillId="2" borderId="12" xfId="0" applyFont="1" applyFill="1" applyBorder="1"/>
    <xf numFmtId="44" fontId="6" fillId="0" borderId="13" xfId="2" applyFont="1" applyBorder="1" applyAlignment="1">
      <alignment vertical="center"/>
    </xf>
    <xf numFmtId="44" fontId="5" fillId="0" borderId="14" xfId="2" applyFont="1" applyBorder="1" applyAlignment="1">
      <alignment vertical="center"/>
    </xf>
    <xf numFmtId="0" fontId="3" fillId="5" borderId="0" xfId="0" applyFont="1" applyFill="1" applyBorder="1"/>
    <xf numFmtId="44" fontId="6" fillId="5" borderId="0" xfId="2" applyFont="1" applyFill="1" applyBorder="1"/>
    <xf numFmtId="0" fontId="3" fillId="6" borderId="15" xfId="0" applyFont="1" applyFill="1" applyBorder="1"/>
    <xf numFmtId="0" fontId="3" fillId="6" borderId="16" xfId="0" applyFont="1" applyFill="1" applyBorder="1"/>
    <xf numFmtId="44" fontId="6" fillId="6" borderId="15" xfId="2" applyFont="1" applyFill="1" applyBorder="1"/>
    <xf numFmtId="0" fontId="3" fillId="0" borderId="1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4" fontId="6" fillId="0" borderId="18" xfId="2" applyFont="1" applyBorder="1" applyAlignment="1">
      <alignment vertical="center"/>
    </xf>
    <xf numFmtId="0" fontId="3" fillId="0" borderId="19" xfId="0" applyFont="1" applyBorder="1" applyAlignment="1">
      <alignment vertical="center" wrapText="1"/>
    </xf>
    <xf numFmtId="44" fontId="6" fillId="0" borderId="20" xfId="2" applyFont="1" applyBorder="1" applyAlignment="1">
      <alignment vertical="center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wrapText="1"/>
    </xf>
    <xf numFmtId="44" fontId="5" fillId="0" borderId="23" xfId="2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44" fontId="6" fillId="0" borderId="24" xfId="2" applyFont="1" applyBorder="1" applyAlignment="1">
      <alignment vertical="center"/>
    </xf>
    <xf numFmtId="0" fontId="3" fillId="0" borderId="19" xfId="0" applyFont="1" applyBorder="1"/>
    <xf numFmtId="44" fontId="5" fillId="0" borderId="25" xfId="2" applyFont="1" applyBorder="1" applyAlignment="1">
      <alignment vertical="center"/>
    </xf>
    <xf numFmtId="0" fontId="3" fillId="0" borderId="17" xfId="0" applyFont="1" applyBorder="1"/>
    <xf numFmtId="0" fontId="3" fillId="0" borderId="21" xfId="0" applyFont="1" applyBorder="1"/>
    <xf numFmtId="0" fontId="3" fillId="0" borderId="22" xfId="0" applyFont="1" applyBorder="1"/>
    <xf numFmtId="44" fontId="6" fillId="0" borderId="26" xfId="2" applyFont="1" applyBorder="1" applyAlignment="1">
      <alignment vertical="center"/>
    </xf>
    <xf numFmtId="44" fontId="6" fillId="0" borderId="27" xfId="2" applyFont="1" applyBorder="1" applyAlignment="1">
      <alignment vertical="center"/>
    </xf>
    <xf numFmtId="0" fontId="3" fillId="0" borderId="19" xfId="0" applyFont="1" applyBorder="1" applyAlignment="1">
      <alignment wrapText="1"/>
    </xf>
    <xf numFmtId="0" fontId="3" fillId="0" borderId="21" xfId="0" applyFont="1" applyBorder="1" applyAlignment="1">
      <alignment wrapText="1"/>
    </xf>
    <xf numFmtId="0" fontId="3" fillId="0" borderId="17" xfId="0" applyFont="1" applyBorder="1" applyAlignment="1">
      <alignment wrapText="1"/>
    </xf>
    <xf numFmtId="44" fontId="6" fillId="0" borderId="13" xfId="2" applyFont="1" applyBorder="1"/>
    <xf numFmtId="44" fontId="6" fillId="0" borderId="28" xfId="2" applyFont="1" applyBorder="1" applyAlignment="1">
      <alignment vertical="center"/>
    </xf>
    <xf numFmtId="44" fontId="8" fillId="0" borderId="13" xfId="2" applyFont="1" applyBorder="1"/>
    <xf numFmtId="44" fontId="8" fillId="0" borderId="20" xfId="2" applyFont="1" applyBorder="1"/>
    <xf numFmtId="44" fontId="6" fillId="10" borderId="4" xfId="2" applyFont="1" applyFill="1" applyBorder="1"/>
    <xf numFmtId="44" fontId="6" fillId="10" borderId="24" xfId="2" applyFont="1" applyFill="1" applyBorder="1"/>
    <xf numFmtId="44" fontId="6" fillId="10" borderId="13" xfId="2" applyFont="1" applyFill="1" applyBorder="1"/>
    <xf numFmtId="44" fontId="6" fillId="10" borderId="27" xfId="2" applyFont="1" applyFill="1" applyBorder="1"/>
    <xf numFmtId="44" fontId="5" fillId="10" borderId="14" xfId="2" applyFont="1" applyFill="1" applyBorder="1"/>
    <xf numFmtId="44" fontId="5" fillId="10" borderId="25" xfId="2" applyFont="1" applyFill="1" applyBorder="1"/>
    <xf numFmtId="44" fontId="6" fillId="10" borderId="4" xfId="2" applyFont="1" applyFill="1" applyBorder="1" applyAlignment="1">
      <alignment vertical="center"/>
    </xf>
    <xf numFmtId="44" fontId="5" fillId="10" borderId="14" xfId="2" applyFont="1" applyFill="1" applyBorder="1" applyAlignment="1">
      <alignment vertical="center"/>
    </xf>
    <xf numFmtId="0" fontId="5" fillId="2" borderId="29" xfId="0" applyFont="1" applyFill="1" applyBorder="1" applyAlignment="1">
      <alignment horizontal="right"/>
    </xf>
    <xf numFmtId="44" fontId="6" fillId="2" borderId="27" xfId="2" applyFont="1" applyFill="1" applyBorder="1"/>
    <xf numFmtId="44" fontId="7" fillId="9" borderId="30" xfId="2" applyFont="1" applyFill="1" applyBorder="1"/>
    <xf numFmtId="0" fontId="5" fillId="2" borderId="31" xfId="0" applyFont="1" applyFill="1" applyBorder="1" applyAlignment="1">
      <alignment horizontal="right"/>
    </xf>
    <xf numFmtId="44" fontId="6" fillId="2" borderId="4" xfId="2" applyFont="1" applyFill="1" applyBorder="1"/>
    <xf numFmtId="44" fontId="6" fillId="2" borderId="18" xfId="2" applyFont="1" applyFill="1" applyBorder="1"/>
    <xf numFmtId="44" fontId="6" fillId="2" borderId="32" xfId="2" applyFont="1" applyFill="1" applyBorder="1"/>
    <xf numFmtId="44" fontId="6" fillId="2" borderId="33" xfId="2" applyFont="1" applyFill="1" applyBorder="1"/>
    <xf numFmtId="0" fontId="3" fillId="0" borderId="29" xfId="0" applyFont="1" applyBorder="1"/>
    <xf numFmtId="44" fontId="6" fillId="2" borderId="34" xfId="2" applyFont="1" applyFill="1" applyBorder="1"/>
    <xf numFmtId="0" fontId="3" fillId="0" borderId="29" xfId="0" applyFont="1" applyBorder="1" applyAlignment="1">
      <alignment horizontal="right"/>
    </xf>
    <xf numFmtId="0" fontId="3" fillId="0" borderId="31" xfId="0" applyFont="1" applyBorder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35" xfId="0" applyFont="1" applyBorder="1" applyAlignment="1">
      <alignment horizontal="right"/>
    </xf>
    <xf numFmtId="0" fontId="3" fillId="4" borderId="2" xfId="0" applyFont="1" applyFill="1" applyBorder="1"/>
    <xf numFmtId="44" fontId="6" fillId="4" borderId="2" xfId="2" applyFont="1" applyFill="1" applyBorder="1"/>
    <xf numFmtId="44" fontId="6" fillId="4" borderId="30" xfId="2" applyFont="1" applyFill="1" applyBorder="1"/>
    <xf numFmtId="44" fontId="6" fillId="5" borderId="30" xfId="2" applyFont="1" applyFill="1" applyBorder="1"/>
    <xf numFmtId="44" fontId="6" fillId="6" borderId="30" xfId="2" applyFont="1" applyFill="1" applyBorder="1"/>
    <xf numFmtId="44" fontId="6" fillId="7" borderId="30" xfId="2" applyFont="1" applyFill="1" applyBorder="1"/>
    <xf numFmtId="44" fontId="6" fillId="8" borderId="30" xfId="2" applyFont="1" applyFill="1" applyBorder="1"/>
    <xf numFmtId="0" fontId="3" fillId="2" borderId="12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36" xfId="0" applyFont="1" applyFill="1" applyBorder="1"/>
    <xf numFmtId="0" fontId="3" fillId="2" borderId="16" xfId="0" applyFont="1" applyFill="1" applyBorder="1"/>
    <xf numFmtId="0" fontId="3" fillId="0" borderId="36" xfId="0" applyFont="1" applyBorder="1"/>
    <xf numFmtId="0" fontId="3" fillId="0" borderId="0" xfId="0" applyFont="1" applyFill="1" applyBorder="1"/>
    <xf numFmtId="0" fontId="3" fillId="5" borderId="9" xfId="0" applyFont="1" applyFill="1" applyBorder="1" applyAlignment="1">
      <alignment horizontal="centerContinuous"/>
    </xf>
    <xf numFmtId="0" fontId="3" fillId="5" borderId="34" xfId="0" applyFont="1" applyFill="1" applyBorder="1" applyAlignment="1">
      <alignment horizontal="centerContinuous"/>
    </xf>
    <xf numFmtId="0" fontId="3" fillId="5" borderId="32" xfId="0" applyFont="1" applyFill="1" applyBorder="1" applyAlignment="1">
      <alignment horizontal="centerContinuous"/>
    </xf>
    <xf numFmtId="0" fontId="3" fillId="2" borderId="6" xfId="0" applyFont="1" applyFill="1" applyBorder="1" applyAlignment="1">
      <alignment horizontal="left" indent="1"/>
    </xf>
    <xf numFmtId="0" fontId="3" fillId="2" borderId="0" xfId="0" applyFont="1" applyFill="1" applyBorder="1" applyAlignment="1">
      <alignment horizontal="right"/>
    </xf>
    <xf numFmtId="0" fontId="7" fillId="0" borderId="37" xfId="0" applyFont="1" applyBorder="1"/>
    <xf numFmtId="0" fontId="10" fillId="2" borderId="6" xfId="0" applyFont="1" applyFill="1" applyBorder="1" applyAlignment="1">
      <alignment horizontal="left" indent="1"/>
    </xf>
    <xf numFmtId="0" fontId="12" fillId="0" borderId="37" xfId="0" applyFont="1" applyBorder="1"/>
    <xf numFmtId="0" fontId="3" fillId="0" borderId="37" xfId="0" applyFont="1" applyBorder="1"/>
    <xf numFmtId="0" fontId="9" fillId="2" borderId="0" xfId="0" applyFont="1" applyFill="1" applyBorder="1" applyAlignment="1">
      <alignment horizontal="right"/>
    </xf>
    <xf numFmtId="0" fontId="10" fillId="0" borderId="37" xfId="0" applyFont="1" applyBorder="1"/>
    <xf numFmtId="0" fontId="3" fillId="2" borderId="5" xfId="0" applyFont="1" applyFill="1" applyBorder="1" applyAlignment="1">
      <alignment horizontal="left" indent="1"/>
    </xf>
    <xf numFmtId="0" fontId="9" fillId="2" borderId="38" xfId="0" applyFont="1" applyFill="1" applyBorder="1" applyAlignment="1">
      <alignment horizontal="right"/>
    </xf>
    <xf numFmtId="44" fontId="6" fillId="0" borderId="20" xfId="2" applyFont="1" applyBorder="1"/>
    <xf numFmtId="0" fontId="9" fillId="3" borderId="39" xfId="0" applyFont="1" applyFill="1" applyBorder="1" applyAlignment="1">
      <alignment horizontal="center" wrapText="1"/>
    </xf>
    <xf numFmtId="44" fontId="6" fillId="2" borderId="20" xfId="2" applyFont="1" applyFill="1" applyBorder="1"/>
    <xf numFmtId="164" fontId="6" fillId="2" borderId="32" xfId="1" applyNumberFormat="1" applyFont="1" applyFill="1" applyBorder="1"/>
    <xf numFmtId="164" fontId="6" fillId="2" borderId="20" xfId="1" applyNumberFormat="1" applyFont="1" applyFill="1" applyBorder="1"/>
    <xf numFmtId="44" fontId="6" fillId="2" borderId="23" xfId="2" applyFont="1" applyFill="1" applyBorder="1"/>
    <xf numFmtId="44" fontId="6" fillId="10" borderId="18" xfId="2" applyFont="1" applyFill="1" applyBorder="1" applyAlignment="1">
      <alignment vertical="center"/>
    </xf>
    <xf numFmtId="44" fontId="6" fillId="10" borderId="20" xfId="2" applyFont="1" applyFill="1" applyBorder="1"/>
    <xf numFmtId="44" fontId="5" fillId="10" borderId="23" xfId="2" applyFont="1" applyFill="1" applyBorder="1" applyAlignment="1">
      <alignment vertical="center"/>
    </xf>
    <xf numFmtId="0" fontId="3" fillId="11" borderId="28" xfId="0" applyFont="1" applyFill="1" applyBorder="1"/>
    <xf numFmtId="165" fontId="3" fillId="0" borderId="0" xfId="2" applyNumberFormat="1" applyFont="1"/>
    <xf numFmtId="166" fontId="0" fillId="0" borderId="0" xfId="0" applyNumberFormat="1"/>
    <xf numFmtId="0" fontId="7" fillId="0" borderId="0" xfId="0" applyFont="1"/>
    <xf numFmtId="0" fontId="13" fillId="0" borderId="0" xfId="0" applyFont="1"/>
    <xf numFmtId="0" fontId="7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166" fontId="7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28" xfId="0" applyFont="1" applyBorder="1"/>
    <xf numFmtId="0" fontId="3" fillId="12" borderId="38" xfId="0" applyFont="1" applyFill="1" applyBorder="1" applyAlignment="1">
      <alignment horizontal="right"/>
    </xf>
    <xf numFmtId="0" fontId="3" fillId="12" borderId="28" xfId="0" applyFont="1" applyFill="1" applyBorder="1"/>
    <xf numFmtId="0" fontId="3" fillId="12" borderId="5" xfId="0" applyFont="1" applyFill="1" applyBorder="1" applyAlignment="1">
      <alignment horizontal="left" indent="1"/>
    </xf>
    <xf numFmtId="0" fontId="3" fillId="3" borderId="11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44" fontId="6" fillId="0" borderId="42" xfId="2" applyFont="1" applyBorder="1" applyAlignment="1">
      <alignment vertical="center"/>
    </xf>
    <xf numFmtId="166" fontId="0" fillId="12" borderId="0" xfId="0" applyNumberFormat="1" applyFill="1" applyAlignment="1">
      <alignment horizontal="center"/>
    </xf>
    <xf numFmtId="0" fontId="0" fillId="12" borderId="0" xfId="0" applyFill="1" applyAlignment="1">
      <alignment horizontal="center"/>
    </xf>
    <xf numFmtId="44" fontId="8" fillId="0" borderId="27" xfId="2" applyFont="1" applyBorder="1"/>
    <xf numFmtId="44" fontId="6" fillId="2" borderId="24" xfId="2" applyFont="1" applyFill="1" applyBorder="1"/>
    <xf numFmtId="164" fontId="6" fillId="2" borderId="27" xfId="1" applyNumberFormat="1" applyFont="1" applyFill="1" applyBorder="1"/>
    <xf numFmtId="44" fontId="6" fillId="2" borderId="25" xfId="2" applyFont="1" applyFill="1" applyBorder="1"/>
    <xf numFmtId="0" fontId="3" fillId="3" borderId="39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left" indent="1"/>
    </xf>
    <xf numFmtId="0" fontId="3" fillId="13" borderId="19" xfId="0" applyFont="1" applyFill="1" applyBorder="1" applyAlignment="1">
      <alignment vertical="center" wrapText="1"/>
    </xf>
    <xf numFmtId="0" fontId="3" fillId="13" borderId="9" xfId="0" applyFont="1" applyFill="1" applyBorder="1"/>
    <xf numFmtId="44" fontId="6" fillId="13" borderId="42" xfId="2" applyFont="1" applyFill="1" applyBorder="1" applyAlignment="1">
      <alignment vertical="center"/>
    </xf>
    <xf numFmtId="44" fontId="6" fillId="13" borderId="26" xfId="2" applyFont="1" applyFill="1" applyBorder="1" applyAlignment="1">
      <alignment vertical="center"/>
    </xf>
    <xf numFmtId="0" fontId="3" fillId="0" borderId="19" xfId="0" applyFont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5" fillId="2" borderId="44" xfId="0" applyFont="1" applyFill="1" applyBorder="1" applyAlignment="1">
      <alignment horizontal="right"/>
    </xf>
    <xf numFmtId="0" fontId="3" fillId="0" borderId="32" xfId="0" applyFont="1" applyBorder="1"/>
    <xf numFmtId="167" fontId="6" fillId="0" borderId="0" xfId="0" applyNumberFormat="1" applyFont="1"/>
    <xf numFmtId="44" fontId="6" fillId="2" borderId="45" xfId="2" applyFont="1" applyFill="1" applyBorder="1"/>
    <xf numFmtId="167" fontId="6" fillId="0" borderId="46" xfId="0" applyNumberFormat="1" applyFont="1" applyBorder="1"/>
    <xf numFmtId="44" fontId="6" fillId="2" borderId="46" xfId="2" applyFont="1" applyFill="1" applyBorder="1"/>
    <xf numFmtId="164" fontId="6" fillId="2" borderId="46" xfId="1" applyNumberFormat="1" applyFont="1" applyFill="1" applyBorder="1"/>
    <xf numFmtId="44" fontId="3" fillId="12" borderId="0" xfId="0" applyNumberFormat="1" applyFont="1" applyFill="1"/>
    <xf numFmtId="0" fontId="3" fillId="2" borderId="40" xfId="0" applyFont="1" applyFill="1" applyBorder="1" applyAlignment="1">
      <alignment horizontal="right"/>
    </xf>
    <xf numFmtId="0" fontId="7" fillId="0" borderId="41" xfId="0" applyFont="1" applyBorder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10583</xdr:rowOff>
    </xdr:from>
    <xdr:to>
      <xdr:col>8</xdr:col>
      <xdr:colOff>569480</xdr:colOff>
      <xdr:row>44</xdr:row>
      <xdr:rowOff>141212</xdr:rowOff>
    </xdr:to>
    <xdr:pic>
      <xdr:nvPicPr>
        <xdr:cNvPr id="1033" name="Picture 2" descr="Size Page">
          <a:extLst>
            <a:ext uri="{FF2B5EF4-FFF2-40B4-BE49-F238E27FC236}">
              <a16:creationId xmlns:a16="http://schemas.microsoft.com/office/drawing/2014/main" id="{00000000-0008-0000-04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583"/>
          <a:ext cx="5480147" cy="71156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workbookViewId="0">
      <selection activeCell="D4" sqref="D4:D8"/>
    </sheetView>
  </sheetViews>
  <sheetFormatPr defaultRowHeight="12.75" x14ac:dyDescent="0.2"/>
  <cols>
    <col min="1" max="1" width="17.85546875" customWidth="1"/>
  </cols>
  <sheetData>
    <row r="1" spans="1:4" ht="23.25" x14ac:dyDescent="0.35">
      <c r="A1" s="130" t="s">
        <v>74</v>
      </c>
    </row>
    <row r="4" spans="1:4" x14ac:dyDescent="0.2">
      <c r="A4" s="1" t="s">
        <v>61</v>
      </c>
      <c r="B4" s="129" t="s">
        <v>58</v>
      </c>
      <c r="C4" s="131" t="s">
        <v>57</v>
      </c>
      <c r="D4" s="142">
        <v>42545</v>
      </c>
    </row>
    <row r="5" spans="1:4" x14ac:dyDescent="0.2">
      <c r="A5" s="1"/>
      <c r="B5" s="129" t="s">
        <v>59</v>
      </c>
      <c r="C5" s="133" t="s">
        <v>60</v>
      </c>
      <c r="D5" s="142">
        <v>42549</v>
      </c>
    </row>
    <row r="6" spans="1:4" x14ac:dyDescent="0.2">
      <c r="A6" s="1"/>
      <c r="C6" s="132"/>
      <c r="D6" s="143"/>
    </row>
    <row r="7" spans="1:4" x14ac:dyDescent="0.2">
      <c r="A7" s="1" t="s">
        <v>56</v>
      </c>
      <c r="B7" s="129" t="s">
        <v>58</v>
      </c>
      <c r="C7" s="131" t="s">
        <v>57</v>
      </c>
      <c r="D7" s="142">
        <v>42566</v>
      </c>
    </row>
    <row r="8" spans="1:4" x14ac:dyDescent="0.2">
      <c r="A8" s="1"/>
      <c r="B8" s="129" t="s">
        <v>59</v>
      </c>
      <c r="C8" s="133" t="s">
        <v>60</v>
      </c>
      <c r="D8" s="142">
        <v>42570</v>
      </c>
    </row>
    <row r="9" spans="1:4" x14ac:dyDescent="0.2">
      <c r="A9" s="1"/>
      <c r="B9" s="129"/>
      <c r="C9" s="133"/>
      <c r="D9" s="132"/>
    </row>
    <row r="10" spans="1:4" x14ac:dyDescent="0.2">
      <c r="A10" s="1" t="s">
        <v>54</v>
      </c>
      <c r="B10" t="s">
        <v>55</v>
      </c>
      <c r="C10" s="132">
        <v>42583</v>
      </c>
      <c r="D10" s="134"/>
    </row>
    <row r="11" spans="1:4" x14ac:dyDescent="0.2">
      <c r="A11" s="1" t="s">
        <v>62</v>
      </c>
      <c r="C11" s="128"/>
    </row>
    <row r="12" spans="1:4" x14ac:dyDescent="0.2">
      <c r="C12" s="128"/>
    </row>
    <row r="13" spans="1:4" x14ac:dyDescent="0.2">
      <c r="C13" s="128"/>
    </row>
    <row r="14" spans="1:4" x14ac:dyDescent="0.2">
      <c r="C14" s="128"/>
    </row>
    <row r="15" spans="1:4" x14ac:dyDescent="0.2">
      <c r="C15" s="128"/>
    </row>
    <row r="16" spans="1:4" x14ac:dyDescent="0.2">
      <c r="C16" s="128"/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F63"/>
  <sheetViews>
    <sheetView tabSelected="1" zoomScaleNormal="100" workbookViewId="0">
      <selection activeCell="F52" sqref="F52:F55"/>
    </sheetView>
  </sheetViews>
  <sheetFormatPr defaultColWidth="8.85546875" defaultRowHeight="12.75" x14ac:dyDescent="0.2"/>
  <cols>
    <col min="1" max="1" width="3.85546875" style="1" customWidth="1"/>
    <col min="2" max="2" width="28.140625" style="1" bestFit="1" customWidth="1"/>
    <col min="3" max="3" width="35.42578125" style="1" bestFit="1" customWidth="1"/>
    <col min="4" max="4" width="20.42578125" style="1" bestFit="1" customWidth="1"/>
    <col min="5" max="5" width="20.42578125" style="1" customWidth="1"/>
    <col min="6" max="6" width="19.140625" style="1" bestFit="1" customWidth="1"/>
    <col min="7" max="16384" width="8.85546875" style="1"/>
  </cols>
  <sheetData>
    <row r="1" spans="1:6" ht="18" x14ac:dyDescent="0.25">
      <c r="A1" s="33" t="s">
        <v>19</v>
      </c>
      <c r="B1" s="3"/>
      <c r="C1" s="3"/>
      <c r="D1" s="3"/>
      <c r="E1" s="3"/>
    </row>
    <row r="2" spans="1:6" ht="16.5" thickBot="1" x14ac:dyDescent="0.3">
      <c r="A2" s="2"/>
      <c r="B2" s="3"/>
      <c r="C2" s="155" t="s">
        <v>90</v>
      </c>
      <c r="D2" s="4"/>
      <c r="E2" s="4"/>
    </row>
    <row r="3" spans="1:6" ht="31.5" customHeight="1" thickBot="1" x14ac:dyDescent="0.25">
      <c r="A3" s="5">
        <v>1</v>
      </c>
      <c r="B3" s="6" t="s">
        <v>0</v>
      </c>
      <c r="C3" s="6"/>
      <c r="D3" s="139" t="s">
        <v>91</v>
      </c>
      <c r="E3" s="140" t="s">
        <v>92</v>
      </c>
    </row>
    <row r="4" spans="1:6" ht="38.25" x14ac:dyDescent="0.2">
      <c r="A4" s="97"/>
      <c r="B4" s="44" t="s">
        <v>1</v>
      </c>
      <c r="C4" s="45" t="s">
        <v>2</v>
      </c>
      <c r="D4" s="46">
        <v>1400</v>
      </c>
      <c r="E4" s="46">
        <v>1400</v>
      </c>
    </row>
    <row r="5" spans="1:6" ht="25.5" x14ac:dyDescent="0.2">
      <c r="A5" s="98"/>
      <c r="B5" s="47" t="s">
        <v>3</v>
      </c>
      <c r="C5" s="22" t="s">
        <v>4</v>
      </c>
      <c r="D5" s="48">
        <v>200</v>
      </c>
      <c r="E5" s="48">
        <v>200</v>
      </c>
    </row>
    <row r="6" spans="1:6" ht="15" x14ac:dyDescent="0.2">
      <c r="A6" s="98"/>
      <c r="B6" s="49"/>
      <c r="C6" s="23"/>
      <c r="D6" s="48"/>
      <c r="E6" s="48"/>
    </row>
    <row r="7" spans="1:6" ht="16.5" thickBot="1" x14ac:dyDescent="0.25">
      <c r="A7" s="99"/>
      <c r="B7" s="50" t="s">
        <v>5</v>
      </c>
      <c r="C7" s="24"/>
      <c r="D7" s="51">
        <f>SUM(D4:D5)</f>
        <v>1600</v>
      </c>
      <c r="E7" s="51">
        <f>SUM(E4:E5)</f>
        <v>1600</v>
      </c>
    </row>
    <row r="8" spans="1:6" ht="15.75" thickBot="1" x14ac:dyDescent="0.25">
      <c r="A8" s="7">
        <v>2</v>
      </c>
      <c r="B8" s="90" t="s">
        <v>6</v>
      </c>
      <c r="C8" s="90"/>
      <c r="D8" s="92"/>
      <c r="E8" s="92"/>
    </row>
    <row r="9" spans="1:6" ht="15" x14ac:dyDescent="0.2">
      <c r="A9" s="97"/>
      <c r="B9" s="52" t="s">
        <v>37</v>
      </c>
      <c r="C9" s="25"/>
      <c r="D9" s="123"/>
      <c r="E9" s="123"/>
    </row>
    <row r="10" spans="1:6" ht="15" x14ac:dyDescent="0.2">
      <c r="A10" s="98"/>
      <c r="B10" s="54"/>
      <c r="C10" s="26"/>
      <c r="D10" s="124"/>
      <c r="E10" s="124"/>
    </row>
    <row r="11" spans="1:6" ht="16.5" thickBot="1" x14ac:dyDescent="0.25">
      <c r="A11" s="99"/>
      <c r="B11" s="50" t="s">
        <v>5</v>
      </c>
      <c r="C11" s="29"/>
      <c r="D11" s="125"/>
      <c r="E11" s="125"/>
    </row>
    <row r="12" spans="1:6" ht="15.75" thickBot="1" x14ac:dyDescent="0.25">
      <c r="A12" s="8">
        <v>3</v>
      </c>
      <c r="B12" s="39" t="s">
        <v>7</v>
      </c>
      <c r="C12" s="39"/>
      <c r="D12" s="93"/>
      <c r="E12" s="93"/>
    </row>
    <row r="13" spans="1:6" ht="15" x14ac:dyDescent="0.2">
      <c r="A13" s="97"/>
      <c r="B13" s="56" t="s">
        <v>8</v>
      </c>
      <c r="C13" s="27" t="s">
        <v>95</v>
      </c>
      <c r="D13" s="46">
        <v>300</v>
      </c>
      <c r="E13" s="46">
        <v>1500</v>
      </c>
    </row>
    <row r="14" spans="1:6" ht="15" x14ac:dyDescent="0.2">
      <c r="A14" s="98"/>
      <c r="B14" s="54" t="s">
        <v>9</v>
      </c>
      <c r="C14" s="26" t="s">
        <v>10</v>
      </c>
      <c r="D14" s="48">
        <v>380</v>
      </c>
      <c r="E14" s="48">
        <v>420</v>
      </c>
      <c r="F14" s="17"/>
    </row>
    <row r="15" spans="1:6" ht="15" x14ac:dyDescent="0.2">
      <c r="A15" s="98"/>
      <c r="B15" s="54" t="s">
        <v>11</v>
      </c>
      <c r="C15" s="26"/>
      <c r="D15" s="48">
        <v>250</v>
      </c>
      <c r="E15" s="48">
        <v>250</v>
      </c>
    </row>
    <row r="16" spans="1:6" ht="15" x14ac:dyDescent="0.2">
      <c r="A16" s="98"/>
      <c r="B16" s="54" t="s">
        <v>12</v>
      </c>
      <c r="C16" s="26" t="s">
        <v>13</v>
      </c>
      <c r="D16" s="48">
        <v>94</v>
      </c>
      <c r="E16" s="48">
        <v>130</v>
      </c>
    </row>
    <row r="17" spans="1:6" ht="15" x14ac:dyDescent="0.2">
      <c r="A17" s="98"/>
      <c r="B17" s="54"/>
      <c r="C17" s="26"/>
      <c r="D17" s="48"/>
      <c r="E17" s="48"/>
    </row>
    <row r="18" spans="1:6" ht="15" x14ac:dyDescent="0.2">
      <c r="A18" s="98"/>
      <c r="B18" s="57" t="s">
        <v>52</v>
      </c>
      <c r="C18" s="28" t="s">
        <v>53</v>
      </c>
      <c r="D18" s="48"/>
      <c r="E18" s="48">
        <v>1000</v>
      </c>
    </row>
    <row r="19" spans="1:6" ht="15" x14ac:dyDescent="0.2">
      <c r="A19" s="98"/>
      <c r="B19" s="57" t="s">
        <v>47</v>
      </c>
      <c r="C19" s="28"/>
      <c r="D19" s="117">
        <v>650</v>
      </c>
      <c r="E19" s="117">
        <v>700</v>
      </c>
    </row>
    <row r="20" spans="1:6" ht="16.5" thickBot="1" x14ac:dyDescent="0.25">
      <c r="A20" s="99"/>
      <c r="B20" s="58" t="s">
        <v>5</v>
      </c>
      <c r="C20" s="29"/>
      <c r="D20" s="51">
        <f>SUM(D13:D19)</f>
        <v>1674</v>
      </c>
      <c r="E20" s="51">
        <f>SUM(E13:E19)</f>
        <v>4000</v>
      </c>
    </row>
    <row r="21" spans="1:6" ht="15.75" thickBot="1" x14ac:dyDescent="0.25">
      <c r="A21" s="9">
        <v>4</v>
      </c>
      <c r="B21" s="41" t="s">
        <v>14</v>
      </c>
      <c r="C21" s="41"/>
      <c r="D21" s="94"/>
      <c r="E21" s="94"/>
    </row>
    <row r="22" spans="1:6" ht="15" x14ac:dyDescent="0.2">
      <c r="A22" s="97"/>
      <c r="B22" s="44" t="s">
        <v>81</v>
      </c>
      <c r="C22" s="27"/>
      <c r="D22" s="46">
        <v>2600</v>
      </c>
      <c r="E22" s="53">
        <v>2500</v>
      </c>
    </row>
    <row r="23" spans="1:6" ht="15" x14ac:dyDescent="0.2">
      <c r="A23" s="98"/>
      <c r="B23" s="150" t="s">
        <v>76</v>
      </c>
      <c r="C23" s="151" t="s">
        <v>77</v>
      </c>
      <c r="D23" s="152"/>
      <c r="E23" s="153">
        <v>2000</v>
      </c>
    </row>
    <row r="24" spans="1:6" ht="15" x14ac:dyDescent="0.2">
      <c r="A24" s="98"/>
      <c r="B24" s="150" t="s">
        <v>93</v>
      </c>
      <c r="C24" s="151" t="s">
        <v>94</v>
      </c>
      <c r="D24" s="152"/>
      <c r="E24" s="153">
        <v>66000</v>
      </c>
    </row>
    <row r="25" spans="1:6" ht="15" x14ac:dyDescent="0.2">
      <c r="A25" s="98"/>
      <c r="B25" s="150" t="s">
        <v>84</v>
      </c>
      <c r="C25" s="151" t="s">
        <v>85</v>
      </c>
      <c r="D25" s="152">
        <v>2650</v>
      </c>
      <c r="E25" s="153"/>
    </row>
    <row r="26" spans="1:6" ht="15" x14ac:dyDescent="0.2">
      <c r="A26" s="98"/>
      <c r="B26" s="47" t="s">
        <v>87</v>
      </c>
      <c r="C26" s="26" t="s">
        <v>88</v>
      </c>
      <c r="D26" s="141">
        <v>30000</v>
      </c>
      <c r="E26" s="59"/>
    </row>
    <row r="27" spans="1:6" ht="15" x14ac:dyDescent="0.2">
      <c r="A27" s="98"/>
      <c r="B27" s="47" t="s">
        <v>89</v>
      </c>
      <c r="C27" s="30" t="s">
        <v>86</v>
      </c>
      <c r="D27" s="48">
        <v>5000</v>
      </c>
      <c r="E27" s="60"/>
    </row>
    <row r="28" spans="1:6" ht="16.5" thickBot="1" x14ac:dyDescent="0.25">
      <c r="A28" s="99"/>
      <c r="B28" s="50" t="s">
        <v>5</v>
      </c>
      <c r="C28" s="31"/>
      <c r="D28" s="51">
        <f>SUM(D22:D27)</f>
        <v>40250</v>
      </c>
      <c r="E28" s="55">
        <f>SUM(E22:E27)</f>
        <v>70500</v>
      </c>
    </row>
    <row r="29" spans="1:6" ht="15.75" thickBot="1" x14ac:dyDescent="0.25">
      <c r="A29" s="10">
        <v>5</v>
      </c>
      <c r="B29" s="11" t="s">
        <v>15</v>
      </c>
      <c r="C29" s="11"/>
      <c r="D29" s="95"/>
      <c r="E29" s="95"/>
    </row>
    <row r="30" spans="1:6" ht="15" x14ac:dyDescent="0.2">
      <c r="A30" s="97"/>
      <c r="B30" s="44" t="s">
        <v>16</v>
      </c>
      <c r="C30" s="12"/>
      <c r="D30" s="46">
        <v>0</v>
      </c>
      <c r="E30" s="53">
        <v>0</v>
      </c>
      <c r="F30" s="17"/>
    </row>
    <row r="31" spans="1:6" ht="15" x14ac:dyDescent="0.2">
      <c r="A31" s="98"/>
      <c r="B31" s="61"/>
      <c r="C31" s="32"/>
      <c r="D31" s="67"/>
      <c r="E31" s="144"/>
    </row>
    <row r="32" spans="1:6" ht="15" x14ac:dyDescent="0.2">
      <c r="A32" s="98"/>
      <c r="B32" s="62"/>
      <c r="C32" s="34"/>
      <c r="D32" s="67"/>
      <c r="E32" s="144"/>
    </row>
    <row r="33" spans="1:6" ht="16.5" thickBot="1" x14ac:dyDescent="0.25">
      <c r="A33" s="99"/>
      <c r="B33" s="58" t="s">
        <v>5</v>
      </c>
      <c r="C33" s="29"/>
      <c r="D33" s="51">
        <f>SUM(D30:D32)</f>
        <v>0</v>
      </c>
      <c r="E33" s="55">
        <f>SUM(E30:E32)</f>
        <v>0</v>
      </c>
    </row>
    <row r="34" spans="1:6" ht="15.75" thickBot="1" x14ac:dyDescent="0.25">
      <c r="A34" s="13">
        <v>6</v>
      </c>
      <c r="B34" s="14" t="s">
        <v>17</v>
      </c>
      <c r="C34" s="14"/>
      <c r="D34" s="20"/>
      <c r="E34" s="96"/>
    </row>
    <row r="35" spans="1:6" ht="15" x14ac:dyDescent="0.2">
      <c r="A35" s="36"/>
      <c r="B35" s="63" t="s">
        <v>17</v>
      </c>
      <c r="C35" s="27" t="s">
        <v>18</v>
      </c>
      <c r="D35" s="68">
        <v>0</v>
      </c>
      <c r="E35" s="69"/>
    </row>
    <row r="36" spans="1:6" ht="15" x14ac:dyDescent="0.2">
      <c r="A36" s="100"/>
      <c r="B36" s="54"/>
      <c r="C36" s="26"/>
      <c r="D36" s="70"/>
      <c r="E36" s="71"/>
    </row>
    <row r="37" spans="1:6" ht="16.5" thickBot="1" x14ac:dyDescent="0.3">
      <c r="A37" s="101"/>
      <c r="B37" s="58" t="s">
        <v>5</v>
      </c>
      <c r="C37" s="29"/>
      <c r="D37" s="72">
        <f>SUM(D35:D36)</f>
        <v>0</v>
      </c>
      <c r="E37" s="73">
        <f>SUM(E35:E36)</f>
        <v>0</v>
      </c>
    </row>
    <row r="38" spans="1:6" ht="13.5" thickBot="1" x14ac:dyDescent="0.25">
      <c r="A38" s="15" t="s">
        <v>5</v>
      </c>
      <c r="B38" s="16"/>
      <c r="C38" s="16"/>
      <c r="D38" s="21"/>
      <c r="E38" s="78"/>
    </row>
    <row r="39" spans="1:6" ht="15" x14ac:dyDescent="0.2">
      <c r="A39" s="36"/>
      <c r="B39" s="164" t="s">
        <v>36</v>
      </c>
      <c r="C39" s="165"/>
      <c r="D39" s="81">
        <f>D7+D20+D28+D33</f>
        <v>43524</v>
      </c>
      <c r="E39" s="145">
        <f>E7+E20+E28+E33</f>
        <v>76100</v>
      </c>
    </row>
    <row r="40" spans="1:6" ht="15.75" x14ac:dyDescent="0.25">
      <c r="A40" s="100"/>
      <c r="B40" s="76"/>
      <c r="C40" s="88"/>
      <c r="D40" s="119"/>
      <c r="E40" s="77">
        <v>0</v>
      </c>
      <c r="F40" s="127"/>
    </row>
    <row r="41" spans="1:6" ht="15.75" x14ac:dyDescent="0.25">
      <c r="A41" s="100"/>
      <c r="B41" s="156"/>
      <c r="C41" s="88" t="s">
        <v>32</v>
      </c>
      <c r="D41" s="119">
        <v>-900</v>
      </c>
      <c r="E41" s="159"/>
      <c r="F41" s="127"/>
    </row>
    <row r="42" spans="1:6" ht="16.5" thickBot="1" x14ac:dyDescent="0.3">
      <c r="A42" s="102"/>
      <c r="B42" s="79"/>
      <c r="C42" s="157" t="s">
        <v>83</v>
      </c>
      <c r="D42" s="158">
        <v>-325</v>
      </c>
      <c r="E42" s="160"/>
      <c r="F42" s="127"/>
    </row>
    <row r="43" spans="1:6" ht="15" x14ac:dyDescent="0.2">
      <c r="C43" s="154" t="s">
        <v>79</v>
      </c>
      <c r="D43" s="77">
        <f>SUM(D39:D41)</f>
        <v>42624</v>
      </c>
      <c r="E43" s="161">
        <f>SUM(E39:E41)</f>
        <v>76100</v>
      </c>
      <c r="F43" s="17"/>
    </row>
    <row r="44" spans="1:6" ht="15" x14ac:dyDescent="0.2">
      <c r="C44" s="84"/>
      <c r="D44" s="85"/>
      <c r="E44" s="77"/>
      <c r="F44" s="163"/>
    </row>
    <row r="45" spans="1:6" ht="15" x14ac:dyDescent="0.2">
      <c r="C45" s="86" t="s">
        <v>33</v>
      </c>
      <c r="D45" s="146">
        <v>310</v>
      </c>
      <c r="E45" s="162">
        <v>310</v>
      </c>
      <c r="F45" s="17"/>
    </row>
    <row r="46" spans="1:6" ht="15.75" thickBot="1" x14ac:dyDescent="0.25">
      <c r="C46" s="87" t="s">
        <v>34</v>
      </c>
      <c r="D46" s="147">
        <v>50</v>
      </c>
      <c r="E46" s="147">
        <v>50</v>
      </c>
      <c r="F46" s="17">
        <f>D46-E46</f>
        <v>0</v>
      </c>
    </row>
    <row r="48" spans="1:6" x14ac:dyDescent="0.2">
      <c r="C48" s="104"/>
      <c r="D48" s="105" t="s">
        <v>82</v>
      </c>
      <c r="E48" s="106"/>
    </row>
    <row r="49" spans="3:5" x14ac:dyDescent="0.2">
      <c r="C49" s="107"/>
      <c r="D49" s="108" t="s">
        <v>69</v>
      </c>
      <c r="E49" s="112">
        <v>248</v>
      </c>
    </row>
    <row r="50" spans="3:5" x14ac:dyDescent="0.2">
      <c r="C50" s="107"/>
      <c r="D50" s="108" t="s">
        <v>63</v>
      </c>
      <c r="E50" s="112">
        <v>-1</v>
      </c>
    </row>
    <row r="51" spans="3:5" x14ac:dyDescent="0.2">
      <c r="C51" s="107"/>
      <c r="D51" s="149" t="s">
        <v>96</v>
      </c>
      <c r="E51" s="112">
        <v>-3</v>
      </c>
    </row>
    <row r="52" spans="3:5" x14ac:dyDescent="0.2">
      <c r="C52" s="107"/>
      <c r="D52" s="149" t="s">
        <v>80</v>
      </c>
      <c r="E52" s="112">
        <v>-2</v>
      </c>
    </row>
    <row r="53" spans="3:5" x14ac:dyDescent="0.2">
      <c r="C53" s="107"/>
      <c r="D53" s="108" t="s">
        <v>64</v>
      </c>
      <c r="E53" s="112">
        <v>-1</v>
      </c>
    </row>
    <row r="54" spans="3:5" x14ac:dyDescent="0.2">
      <c r="C54" s="107"/>
      <c r="D54" s="108" t="s">
        <v>66</v>
      </c>
      <c r="E54" s="135">
        <v>-3</v>
      </c>
    </row>
    <row r="55" spans="3:5" x14ac:dyDescent="0.2">
      <c r="C55" s="107"/>
      <c r="D55" s="108" t="s">
        <v>72</v>
      </c>
      <c r="E55" s="112">
        <f>SUM(E49:E54)</f>
        <v>238</v>
      </c>
    </row>
    <row r="56" spans="3:5" x14ac:dyDescent="0.2">
      <c r="C56" s="107"/>
      <c r="D56" s="108"/>
      <c r="E56" s="109"/>
    </row>
    <row r="57" spans="3:5" x14ac:dyDescent="0.2">
      <c r="C57" s="110"/>
      <c r="D57" s="108" t="s">
        <v>70</v>
      </c>
      <c r="E57" s="112">
        <v>75</v>
      </c>
    </row>
    <row r="58" spans="3:5" x14ac:dyDescent="0.2">
      <c r="C58" s="107"/>
      <c r="D58" s="108" t="s">
        <v>67</v>
      </c>
      <c r="E58" s="112">
        <v>-1</v>
      </c>
    </row>
    <row r="59" spans="3:5" x14ac:dyDescent="0.2">
      <c r="C59" s="107"/>
      <c r="D59" s="108" t="s">
        <v>65</v>
      </c>
      <c r="E59" s="112">
        <v>-1</v>
      </c>
    </row>
    <row r="60" spans="3:5" x14ac:dyDescent="0.2">
      <c r="C60" s="110"/>
      <c r="D60" s="108" t="s">
        <v>66</v>
      </c>
      <c r="E60" s="135">
        <v>0</v>
      </c>
    </row>
    <row r="61" spans="3:5" x14ac:dyDescent="0.2">
      <c r="C61" s="110"/>
      <c r="D61" s="108" t="s">
        <v>73</v>
      </c>
      <c r="E61" s="114">
        <f>SUM(E57:E60)</f>
        <v>73</v>
      </c>
    </row>
    <row r="62" spans="3:5" x14ac:dyDescent="0.2">
      <c r="C62" s="110"/>
      <c r="D62" s="108"/>
      <c r="E62" s="111"/>
    </row>
    <row r="63" spans="3:5" x14ac:dyDescent="0.2">
      <c r="C63" s="138"/>
      <c r="D63" s="136" t="s">
        <v>68</v>
      </c>
      <c r="E63" s="137">
        <f>E55+E61</f>
        <v>311</v>
      </c>
    </row>
  </sheetData>
  <mergeCells count="1">
    <mergeCell ref="B39:C39"/>
  </mergeCells>
  <printOptions horizontalCentered="1"/>
  <pageMargins left="0.25" right="0.25" top="0.5" bottom="0.5" header="0.5" footer="0.5"/>
  <pageSetup scale="96" orientation="portrait" r:id="rId1"/>
  <headerFooter alignWithMargins="0"/>
  <rowBreaks count="1" manualBreakCount="1">
    <brk id="46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G60"/>
  <sheetViews>
    <sheetView topLeftCell="A36" zoomScaleNormal="100" workbookViewId="0">
      <selection activeCell="H2" sqref="H2"/>
    </sheetView>
  </sheetViews>
  <sheetFormatPr defaultColWidth="8.85546875" defaultRowHeight="12.75" x14ac:dyDescent="0.2"/>
  <cols>
    <col min="1" max="1" width="3.85546875" style="1" customWidth="1"/>
    <col min="2" max="2" width="28.140625" style="1" bestFit="1" customWidth="1"/>
    <col min="3" max="3" width="35.42578125" style="1" bestFit="1" customWidth="1"/>
    <col min="4" max="4" width="20.42578125" style="1" bestFit="1" customWidth="1"/>
    <col min="5" max="5" width="20.42578125" style="1" customWidth="1"/>
    <col min="6" max="6" width="19.140625" style="1" bestFit="1" customWidth="1"/>
    <col min="7" max="16384" width="8.85546875" style="1"/>
  </cols>
  <sheetData>
    <row r="1" spans="1:6" ht="18" x14ac:dyDescent="0.25">
      <c r="A1" s="33" t="s">
        <v>19</v>
      </c>
      <c r="B1" s="3"/>
      <c r="C1" s="3"/>
      <c r="D1" s="3"/>
      <c r="E1" s="3"/>
    </row>
    <row r="2" spans="1:6" ht="16.5" thickBot="1" x14ac:dyDescent="0.3">
      <c r="A2" s="2" t="s">
        <v>78</v>
      </c>
      <c r="B2" s="3"/>
      <c r="C2" s="3"/>
      <c r="D2" s="4"/>
      <c r="E2" s="4"/>
    </row>
    <row r="3" spans="1:6" ht="31.5" customHeight="1" thickBot="1" x14ac:dyDescent="0.25">
      <c r="A3" s="5">
        <v>1</v>
      </c>
      <c r="B3" s="6" t="s">
        <v>0</v>
      </c>
      <c r="C3" s="6"/>
      <c r="D3" s="139" t="s">
        <v>50</v>
      </c>
      <c r="E3" s="148" t="s">
        <v>75</v>
      </c>
    </row>
    <row r="4" spans="1:6" ht="38.25" x14ac:dyDescent="0.2">
      <c r="A4" s="97"/>
      <c r="B4" s="44" t="s">
        <v>1</v>
      </c>
      <c r="C4" s="45" t="s">
        <v>2</v>
      </c>
      <c r="D4" s="18">
        <v>1100</v>
      </c>
      <c r="E4" s="46">
        <v>1100</v>
      </c>
    </row>
    <row r="5" spans="1:6" ht="25.5" x14ac:dyDescent="0.2">
      <c r="A5" s="98"/>
      <c r="B5" s="47" t="s">
        <v>3</v>
      </c>
      <c r="C5" s="22" t="s">
        <v>4</v>
      </c>
      <c r="D5" s="37">
        <v>200</v>
      </c>
      <c r="E5" s="48">
        <v>200</v>
      </c>
    </row>
    <row r="6" spans="1:6" ht="15" x14ac:dyDescent="0.2">
      <c r="A6" s="98"/>
      <c r="B6" s="49"/>
      <c r="C6" s="23"/>
      <c r="D6" s="37"/>
      <c r="E6" s="48"/>
    </row>
    <row r="7" spans="1:6" ht="16.5" thickBot="1" x14ac:dyDescent="0.25">
      <c r="A7" s="99"/>
      <c r="B7" s="50" t="s">
        <v>5</v>
      </c>
      <c r="C7" s="24"/>
      <c r="D7" s="38">
        <f>SUM(D4:D5)</f>
        <v>1300</v>
      </c>
      <c r="E7" s="51">
        <f>SUM(E4:E5)</f>
        <v>1300</v>
      </c>
    </row>
    <row r="8" spans="1:6" ht="15.75" thickBot="1" x14ac:dyDescent="0.25">
      <c r="A8" s="7">
        <v>2</v>
      </c>
      <c r="B8" s="90" t="s">
        <v>6</v>
      </c>
      <c r="C8" s="90"/>
      <c r="D8" s="91"/>
      <c r="E8" s="92"/>
    </row>
    <row r="9" spans="1:6" ht="15" x14ac:dyDescent="0.2">
      <c r="A9" s="97"/>
      <c r="B9" s="52" t="s">
        <v>37</v>
      </c>
      <c r="C9" s="25"/>
      <c r="D9" s="74">
        <v>0</v>
      </c>
      <c r="E9" s="123"/>
    </row>
    <row r="10" spans="1:6" ht="15" x14ac:dyDescent="0.2">
      <c r="A10" s="98"/>
      <c r="B10" s="54"/>
      <c r="C10" s="26"/>
      <c r="D10" s="70"/>
      <c r="E10" s="124"/>
    </row>
    <row r="11" spans="1:6" ht="16.5" thickBot="1" x14ac:dyDescent="0.25">
      <c r="A11" s="99"/>
      <c r="B11" s="50" t="s">
        <v>5</v>
      </c>
      <c r="C11" s="29"/>
      <c r="D11" s="75">
        <f>SUM(D9:D10)</f>
        <v>0</v>
      </c>
      <c r="E11" s="125"/>
    </row>
    <row r="12" spans="1:6" ht="15.75" thickBot="1" x14ac:dyDescent="0.25">
      <c r="A12" s="8">
        <v>3</v>
      </c>
      <c r="B12" s="39" t="s">
        <v>7</v>
      </c>
      <c r="C12" s="39"/>
      <c r="D12" s="40"/>
      <c r="E12" s="93"/>
    </row>
    <row r="13" spans="1:6" ht="15" x14ac:dyDescent="0.2">
      <c r="A13" s="97"/>
      <c r="B13" s="56" t="s">
        <v>8</v>
      </c>
      <c r="C13" s="27"/>
      <c r="D13" s="46">
        <v>275</v>
      </c>
      <c r="E13" s="46">
        <v>275</v>
      </c>
    </row>
    <row r="14" spans="1:6" ht="15" x14ac:dyDescent="0.2">
      <c r="A14" s="98"/>
      <c r="B14" s="54" t="s">
        <v>9</v>
      </c>
      <c r="C14" s="26" t="s">
        <v>10</v>
      </c>
      <c r="D14" s="48">
        <v>426</v>
      </c>
      <c r="E14" s="48">
        <v>355</v>
      </c>
      <c r="F14" s="17"/>
    </row>
    <row r="15" spans="1:6" ht="15" x14ac:dyDescent="0.2">
      <c r="A15" s="98"/>
      <c r="B15" s="54" t="s">
        <v>11</v>
      </c>
      <c r="C15" s="26"/>
      <c r="D15" s="48">
        <v>200</v>
      </c>
      <c r="E15" s="48">
        <v>200</v>
      </c>
    </row>
    <row r="16" spans="1:6" ht="15" x14ac:dyDescent="0.2">
      <c r="A16" s="98"/>
      <c r="B16" s="54" t="s">
        <v>12</v>
      </c>
      <c r="C16" s="26" t="s">
        <v>13</v>
      </c>
      <c r="D16" s="48">
        <v>36</v>
      </c>
      <c r="E16" s="48">
        <v>36</v>
      </c>
    </row>
    <row r="17" spans="1:6" ht="15" x14ac:dyDescent="0.2">
      <c r="A17" s="98"/>
      <c r="B17" s="54" t="s">
        <v>43</v>
      </c>
      <c r="C17" s="26"/>
      <c r="D17" s="48">
        <v>125</v>
      </c>
      <c r="E17" s="48">
        <v>125</v>
      </c>
    </row>
    <row r="18" spans="1:6" ht="15" x14ac:dyDescent="0.2">
      <c r="A18" s="98"/>
      <c r="B18" s="57" t="s">
        <v>52</v>
      </c>
      <c r="C18" s="28" t="s">
        <v>53</v>
      </c>
      <c r="D18" s="48">
        <v>0</v>
      </c>
      <c r="E18" s="48">
        <v>700</v>
      </c>
    </row>
    <row r="19" spans="1:6" ht="15" x14ac:dyDescent="0.2">
      <c r="A19" s="98"/>
      <c r="B19" s="57" t="s">
        <v>47</v>
      </c>
      <c r="C19" s="28"/>
      <c r="D19" s="117">
        <v>600</v>
      </c>
      <c r="E19" s="117">
        <v>600</v>
      </c>
    </row>
    <row r="20" spans="1:6" ht="16.5" thickBot="1" x14ac:dyDescent="0.25">
      <c r="A20" s="99"/>
      <c r="B20" s="58" t="s">
        <v>5</v>
      </c>
      <c r="C20" s="29"/>
      <c r="D20" s="38">
        <f>SUM(D13:D19)</f>
        <v>1662</v>
      </c>
      <c r="E20" s="51">
        <f>SUM(E13:E19)</f>
        <v>2291</v>
      </c>
    </row>
    <row r="21" spans="1:6" ht="15.75" thickBot="1" x14ac:dyDescent="0.25">
      <c r="A21" s="9">
        <v>4</v>
      </c>
      <c r="B21" s="41" t="s">
        <v>14</v>
      </c>
      <c r="C21" s="42"/>
      <c r="D21" s="43"/>
      <c r="E21" s="94"/>
    </row>
    <row r="22" spans="1:6" ht="15" x14ac:dyDescent="0.2">
      <c r="A22" s="97"/>
      <c r="B22" s="44" t="s">
        <v>28</v>
      </c>
      <c r="C22" s="27"/>
      <c r="D22" s="46">
        <v>475</v>
      </c>
      <c r="E22" s="53">
        <v>0</v>
      </c>
    </row>
    <row r="23" spans="1:6" ht="15" x14ac:dyDescent="0.2">
      <c r="A23" s="98"/>
      <c r="B23" s="47" t="s">
        <v>41</v>
      </c>
      <c r="C23" s="26"/>
      <c r="D23" s="141">
        <v>5415</v>
      </c>
      <c r="E23" s="59">
        <v>0</v>
      </c>
    </row>
    <row r="24" spans="1:6" ht="15" x14ac:dyDescent="0.2">
      <c r="A24" s="98"/>
      <c r="B24" s="47"/>
      <c r="C24" s="26"/>
      <c r="D24" s="141"/>
      <c r="E24" s="59"/>
    </row>
    <row r="25" spans="1:6" ht="15" x14ac:dyDescent="0.2">
      <c r="A25" s="98"/>
      <c r="B25" s="47"/>
      <c r="C25" s="26"/>
      <c r="D25" s="141"/>
      <c r="E25" s="59"/>
    </row>
    <row r="26" spans="1:6" ht="15" x14ac:dyDescent="0.2">
      <c r="A26" s="98"/>
      <c r="B26" s="47"/>
      <c r="C26" s="26"/>
      <c r="D26" s="141"/>
      <c r="E26" s="59"/>
    </row>
    <row r="27" spans="1:6" ht="15" x14ac:dyDescent="0.2">
      <c r="A27" s="98"/>
      <c r="B27" s="47"/>
      <c r="C27" s="30"/>
      <c r="D27" s="48"/>
      <c r="E27" s="60"/>
    </row>
    <row r="28" spans="1:6" ht="16.5" thickBot="1" x14ac:dyDescent="0.25">
      <c r="A28" s="99"/>
      <c r="B28" s="50" t="s">
        <v>5</v>
      </c>
      <c r="C28" s="31"/>
      <c r="D28" s="38">
        <f>SUM(D22:D27)</f>
        <v>5890</v>
      </c>
      <c r="E28" s="55">
        <f>SUM(E22:E27)</f>
        <v>0</v>
      </c>
    </row>
    <row r="29" spans="1:6" ht="15.75" thickBot="1" x14ac:dyDescent="0.25">
      <c r="A29" s="10">
        <v>5</v>
      </c>
      <c r="B29" s="11" t="s">
        <v>15</v>
      </c>
      <c r="C29" s="11"/>
      <c r="D29" s="19"/>
      <c r="E29" s="95"/>
    </row>
    <row r="30" spans="1:6" ht="15" x14ac:dyDescent="0.2">
      <c r="A30" s="97"/>
      <c r="B30" s="44" t="s">
        <v>16</v>
      </c>
      <c r="C30" s="12"/>
      <c r="D30" s="46">
        <v>7873</v>
      </c>
      <c r="E30" s="46">
        <f>13459+50</f>
        <v>13509</v>
      </c>
      <c r="F30" s="17">
        <f>F45*E44</f>
        <v>0</v>
      </c>
    </row>
    <row r="31" spans="1:6" ht="15" x14ac:dyDescent="0.2">
      <c r="A31" s="98"/>
      <c r="B31" s="61"/>
      <c r="C31" s="32"/>
      <c r="D31" s="66"/>
      <c r="E31" s="67"/>
    </row>
    <row r="32" spans="1:6" ht="15" x14ac:dyDescent="0.2">
      <c r="A32" s="98"/>
      <c r="B32" s="62"/>
      <c r="C32" s="34"/>
      <c r="D32" s="66"/>
      <c r="E32" s="67"/>
    </row>
    <row r="33" spans="1:7" ht="16.5" thickBot="1" x14ac:dyDescent="0.25">
      <c r="A33" s="99"/>
      <c r="B33" s="58" t="s">
        <v>5</v>
      </c>
      <c r="C33" s="29"/>
      <c r="D33" s="38">
        <f>SUM(D30:D32)</f>
        <v>7873</v>
      </c>
      <c r="E33" s="51">
        <f>SUM(E30:E32)</f>
        <v>13509</v>
      </c>
    </row>
    <row r="34" spans="1:7" ht="15.75" thickBot="1" x14ac:dyDescent="0.25">
      <c r="A34" s="13">
        <v>6</v>
      </c>
      <c r="B34" s="14" t="s">
        <v>17</v>
      </c>
      <c r="C34" s="14"/>
      <c r="D34" s="20"/>
      <c r="E34" s="96"/>
    </row>
    <row r="35" spans="1:7" ht="15" x14ac:dyDescent="0.2">
      <c r="A35" s="36"/>
      <c r="B35" s="63" t="s">
        <v>17</v>
      </c>
      <c r="C35" s="27" t="s">
        <v>18</v>
      </c>
      <c r="D35" s="68">
        <v>0</v>
      </c>
      <c r="E35" s="69"/>
    </row>
    <row r="36" spans="1:7" ht="15" x14ac:dyDescent="0.2">
      <c r="A36" s="100"/>
      <c r="B36" s="54"/>
      <c r="C36" s="26"/>
      <c r="D36" s="70"/>
      <c r="E36" s="71"/>
    </row>
    <row r="37" spans="1:7" ht="16.5" thickBot="1" x14ac:dyDescent="0.3">
      <c r="A37" s="101"/>
      <c r="B37" s="58" t="s">
        <v>5</v>
      </c>
      <c r="C37" s="29"/>
      <c r="D37" s="72">
        <f>SUM(D35:D36)</f>
        <v>0</v>
      </c>
      <c r="E37" s="73">
        <f>SUM(E35:E36)</f>
        <v>0</v>
      </c>
    </row>
    <row r="38" spans="1:7" ht="13.5" thickBot="1" x14ac:dyDescent="0.25">
      <c r="A38" s="15" t="s">
        <v>5</v>
      </c>
      <c r="B38" s="16"/>
      <c r="C38" s="16"/>
      <c r="D38" s="21"/>
      <c r="E38" s="78"/>
    </row>
    <row r="39" spans="1:7" ht="15" x14ac:dyDescent="0.2">
      <c r="A39" s="36"/>
      <c r="B39" s="164" t="s">
        <v>36</v>
      </c>
      <c r="C39" s="165"/>
      <c r="D39" s="80">
        <f>D7+D20+D28+D33</f>
        <v>16725</v>
      </c>
      <c r="E39" s="81">
        <f>E7+E20+E28+E33</f>
        <v>17100</v>
      </c>
    </row>
    <row r="40" spans="1:7" ht="15.75" x14ac:dyDescent="0.25">
      <c r="A40" s="100"/>
      <c r="B40" s="76"/>
      <c r="C40" s="88" t="s">
        <v>31</v>
      </c>
      <c r="D40" s="119">
        <v>-450</v>
      </c>
      <c r="E40" s="119">
        <f>-(F40-150)</f>
        <v>-600</v>
      </c>
      <c r="F40" s="127">
        <v>750</v>
      </c>
      <c r="G40" s="1" t="s">
        <v>51</v>
      </c>
    </row>
    <row r="41" spans="1:7" ht="16.5" thickBot="1" x14ac:dyDescent="0.3">
      <c r="A41" s="102"/>
      <c r="B41" s="79"/>
      <c r="C41" s="88" t="s">
        <v>32</v>
      </c>
      <c r="D41" s="119">
        <v>-575</v>
      </c>
      <c r="E41" s="119">
        <f>-(F41-100)</f>
        <v>-750</v>
      </c>
      <c r="F41" s="127">
        <v>850</v>
      </c>
      <c r="G41" s="1" t="s">
        <v>51</v>
      </c>
    </row>
    <row r="42" spans="1:7" ht="15" x14ac:dyDescent="0.2">
      <c r="C42" s="89" t="s">
        <v>35</v>
      </c>
      <c r="D42" s="82">
        <f>SUM(D39:D41)</f>
        <v>15700</v>
      </c>
      <c r="E42" s="119">
        <f>SUM(E39:E41)</f>
        <v>15750</v>
      </c>
      <c r="F42" s="17"/>
    </row>
    <row r="43" spans="1:7" ht="15" x14ac:dyDescent="0.2">
      <c r="C43" s="84"/>
      <c r="D43" s="85"/>
      <c r="E43" s="77"/>
      <c r="F43" s="17"/>
    </row>
    <row r="44" spans="1:7" ht="15" x14ac:dyDescent="0.2">
      <c r="C44" s="86" t="s">
        <v>33</v>
      </c>
      <c r="D44" s="120">
        <v>314</v>
      </c>
      <c r="E44" s="121">
        <f>E60</f>
        <v>315</v>
      </c>
      <c r="F44" s="17"/>
    </row>
    <row r="45" spans="1:7" ht="15.75" thickBot="1" x14ac:dyDescent="0.25">
      <c r="C45" s="87" t="s">
        <v>34</v>
      </c>
      <c r="D45" s="83">
        <f>D42/D44</f>
        <v>50</v>
      </c>
      <c r="E45" s="122">
        <f>E42/E44</f>
        <v>50</v>
      </c>
      <c r="F45" s="17">
        <f>D45-E45</f>
        <v>0</v>
      </c>
    </row>
    <row r="47" spans="1:7" x14ac:dyDescent="0.2">
      <c r="C47" s="104"/>
      <c r="D47" s="105" t="s">
        <v>71</v>
      </c>
      <c r="E47" s="106"/>
    </row>
    <row r="48" spans="1:7" x14ac:dyDescent="0.2">
      <c r="C48" s="107"/>
      <c r="D48" s="108" t="s">
        <v>69</v>
      </c>
      <c r="E48" s="112">
        <v>248</v>
      </c>
    </row>
    <row r="49" spans="3:5" x14ac:dyDescent="0.2">
      <c r="C49" s="107"/>
      <c r="D49" s="108" t="s">
        <v>63</v>
      </c>
      <c r="E49" s="112">
        <v>-1</v>
      </c>
    </row>
    <row r="50" spans="3:5" x14ac:dyDescent="0.2">
      <c r="C50" s="107"/>
      <c r="D50" s="108" t="s">
        <v>64</v>
      </c>
      <c r="E50" s="112">
        <v>-1</v>
      </c>
    </row>
    <row r="51" spans="3:5" x14ac:dyDescent="0.2">
      <c r="C51" s="107"/>
      <c r="D51" s="108" t="s">
        <v>66</v>
      </c>
      <c r="E51" s="135">
        <v>-3</v>
      </c>
    </row>
    <row r="52" spans="3:5" x14ac:dyDescent="0.2">
      <c r="C52" s="107"/>
      <c r="D52" s="108" t="s">
        <v>72</v>
      </c>
      <c r="E52" s="112">
        <f>SUM(E48:E51)</f>
        <v>243</v>
      </c>
    </row>
    <row r="53" spans="3:5" x14ac:dyDescent="0.2">
      <c r="C53" s="107"/>
      <c r="D53" s="108"/>
      <c r="E53" s="109"/>
    </row>
    <row r="54" spans="3:5" x14ac:dyDescent="0.2">
      <c r="C54" s="110"/>
      <c r="D54" s="108" t="s">
        <v>70</v>
      </c>
      <c r="E54" s="112">
        <v>74</v>
      </c>
    </row>
    <row r="55" spans="3:5" x14ac:dyDescent="0.2">
      <c r="C55" s="107"/>
      <c r="D55" s="108" t="s">
        <v>67</v>
      </c>
      <c r="E55" s="112">
        <v>-1</v>
      </c>
    </row>
    <row r="56" spans="3:5" x14ac:dyDescent="0.2">
      <c r="C56" s="107"/>
      <c r="D56" s="108" t="s">
        <v>65</v>
      </c>
      <c r="E56" s="112">
        <v>-1</v>
      </c>
    </row>
    <row r="57" spans="3:5" x14ac:dyDescent="0.2">
      <c r="C57" s="110"/>
      <c r="D57" s="108" t="s">
        <v>66</v>
      </c>
      <c r="E57" s="135">
        <v>0</v>
      </c>
    </row>
    <row r="58" spans="3:5" x14ac:dyDescent="0.2">
      <c r="C58" s="110"/>
      <c r="D58" s="108" t="s">
        <v>73</v>
      </c>
      <c r="E58" s="114">
        <f>SUM(E54:E57)</f>
        <v>72</v>
      </c>
    </row>
    <row r="59" spans="3:5" x14ac:dyDescent="0.2">
      <c r="C59" s="110"/>
      <c r="D59" s="108"/>
      <c r="E59" s="111"/>
    </row>
    <row r="60" spans="3:5" x14ac:dyDescent="0.2">
      <c r="C60" s="138"/>
      <c r="D60" s="136" t="s">
        <v>68</v>
      </c>
      <c r="E60" s="137">
        <f>E52+E58</f>
        <v>315</v>
      </c>
    </row>
  </sheetData>
  <mergeCells count="1">
    <mergeCell ref="B39:C39"/>
  </mergeCells>
  <phoneticPr fontId="11" type="noConversion"/>
  <printOptions horizontalCentered="1"/>
  <pageMargins left="0.25" right="0.25" top="0.5" bottom="0.5" header="0.5" footer="0.5"/>
  <pageSetup scale="96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F58"/>
  <sheetViews>
    <sheetView zoomScaleNormal="100" workbookViewId="0">
      <pane xSplit="1" ySplit="3" topLeftCell="B31" activePane="bottomRight" state="frozen"/>
      <selection pane="topRight" activeCell="B1" sqref="B1"/>
      <selection pane="bottomLeft" activeCell="A4" sqref="A4"/>
      <selection pane="bottomRight" activeCell="R4" sqref="Q4:R4"/>
    </sheetView>
  </sheetViews>
  <sheetFormatPr defaultColWidth="8.85546875" defaultRowHeight="12.75" x14ac:dyDescent="0.2"/>
  <cols>
    <col min="1" max="1" width="3.85546875" style="1" customWidth="1"/>
    <col min="2" max="2" width="28.140625" style="1" bestFit="1" customWidth="1"/>
    <col min="3" max="3" width="32.85546875" style="1" bestFit="1" customWidth="1"/>
    <col min="4" max="4" width="20.42578125" style="1" bestFit="1" customWidth="1"/>
    <col min="5" max="5" width="17.85546875" style="1" bestFit="1" customWidth="1"/>
    <col min="6" max="6" width="13.85546875" style="1" bestFit="1" customWidth="1"/>
    <col min="7" max="16384" width="8.85546875" style="1"/>
  </cols>
  <sheetData>
    <row r="1" spans="1:6" ht="18" x14ac:dyDescent="0.25">
      <c r="A1" s="33" t="s">
        <v>19</v>
      </c>
      <c r="B1" s="3"/>
      <c r="C1" s="3"/>
      <c r="D1" s="3"/>
      <c r="E1" s="3"/>
    </row>
    <row r="2" spans="1:6" ht="16.5" thickBot="1" x14ac:dyDescent="0.3">
      <c r="A2" s="2" t="s">
        <v>48</v>
      </c>
      <c r="B2" s="3"/>
      <c r="C2" s="3"/>
      <c r="D2" s="4"/>
      <c r="E2" s="4"/>
    </row>
    <row r="3" spans="1:6" ht="26.25" thickBot="1" x14ac:dyDescent="0.25">
      <c r="A3" s="5">
        <v>1</v>
      </c>
      <c r="B3" s="6" t="s">
        <v>0</v>
      </c>
      <c r="C3" s="6"/>
      <c r="D3" s="35" t="s">
        <v>42</v>
      </c>
      <c r="E3" s="118" t="s">
        <v>49</v>
      </c>
    </row>
    <row r="4" spans="1:6" ht="38.25" x14ac:dyDescent="0.2">
      <c r="A4" s="97"/>
      <c r="B4" s="44" t="s">
        <v>1</v>
      </c>
      <c r="C4" s="45" t="s">
        <v>2</v>
      </c>
      <c r="D4" s="18">
        <v>1100</v>
      </c>
      <c r="E4" s="46">
        <v>1100</v>
      </c>
    </row>
    <row r="5" spans="1:6" ht="25.5" x14ac:dyDescent="0.2">
      <c r="A5" s="98"/>
      <c r="B5" s="47" t="s">
        <v>3</v>
      </c>
      <c r="C5" s="22" t="s">
        <v>4</v>
      </c>
      <c r="D5" s="37">
        <v>200</v>
      </c>
      <c r="E5" s="48">
        <v>200</v>
      </c>
    </row>
    <row r="6" spans="1:6" ht="15" x14ac:dyDescent="0.2">
      <c r="A6" s="98"/>
      <c r="B6" s="49"/>
      <c r="C6" s="23"/>
      <c r="D6" s="37"/>
      <c r="E6" s="48"/>
    </row>
    <row r="7" spans="1:6" ht="16.5" thickBot="1" x14ac:dyDescent="0.25">
      <c r="A7" s="99"/>
      <c r="B7" s="50" t="s">
        <v>5</v>
      </c>
      <c r="C7" s="24"/>
      <c r="D7" s="38">
        <f>SUM(D4:D5)</f>
        <v>1300</v>
      </c>
      <c r="E7" s="51">
        <f>SUM(E4:E5)</f>
        <v>1300</v>
      </c>
    </row>
    <row r="8" spans="1:6" ht="15.75" thickBot="1" x14ac:dyDescent="0.25">
      <c r="A8" s="7">
        <v>2</v>
      </c>
      <c r="B8" s="90" t="s">
        <v>6</v>
      </c>
      <c r="C8" s="90"/>
      <c r="D8" s="91"/>
      <c r="E8" s="92"/>
    </row>
    <row r="9" spans="1:6" ht="15" x14ac:dyDescent="0.2">
      <c r="A9" s="97"/>
      <c r="B9" s="52" t="s">
        <v>37</v>
      </c>
      <c r="C9" s="25"/>
      <c r="D9" s="74">
        <v>0</v>
      </c>
      <c r="E9" s="123"/>
    </row>
    <row r="10" spans="1:6" ht="15" x14ac:dyDescent="0.2">
      <c r="A10" s="98"/>
      <c r="B10" s="54"/>
      <c r="C10" s="26"/>
      <c r="D10" s="70"/>
      <c r="E10" s="124"/>
    </row>
    <row r="11" spans="1:6" ht="16.5" thickBot="1" x14ac:dyDescent="0.25">
      <c r="A11" s="99"/>
      <c r="B11" s="50" t="s">
        <v>5</v>
      </c>
      <c r="C11" s="29"/>
      <c r="D11" s="75">
        <f>SUM(D9:D10)</f>
        <v>0</v>
      </c>
      <c r="E11" s="125"/>
    </row>
    <row r="12" spans="1:6" ht="15.75" thickBot="1" x14ac:dyDescent="0.25">
      <c r="A12" s="8">
        <v>3</v>
      </c>
      <c r="B12" s="39" t="s">
        <v>7</v>
      </c>
      <c r="C12" s="39"/>
      <c r="D12" s="40"/>
      <c r="E12" s="93"/>
    </row>
    <row r="13" spans="1:6" ht="15" x14ac:dyDescent="0.2">
      <c r="A13" s="97"/>
      <c r="B13" s="56" t="s">
        <v>8</v>
      </c>
      <c r="C13" s="27"/>
      <c r="D13" s="18">
        <v>275</v>
      </c>
      <c r="E13" s="46">
        <v>275</v>
      </c>
    </row>
    <row r="14" spans="1:6" ht="15" x14ac:dyDescent="0.2">
      <c r="A14" s="98"/>
      <c r="B14" s="54" t="s">
        <v>9</v>
      </c>
      <c r="C14" s="26" t="s">
        <v>10</v>
      </c>
      <c r="D14" s="37">
        <v>426</v>
      </c>
      <c r="E14" s="48">
        <v>426</v>
      </c>
      <c r="F14" s="17"/>
    </row>
    <row r="15" spans="1:6" ht="15" x14ac:dyDescent="0.2">
      <c r="A15" s="98"/>
      <c r="B15" s="54" t="s">
        <v>11</v>
      </c>
      <c r="C15" s="26"/>
      <c r="D15" s="37">
        <v>200</v>
      </c>
      <c r="E15" s="48">
        <v>200</v>
      </c>
    </row>
    <row r="16" spans="1:6" ht="15" x14ac:dyDescent="0.2">
      <c r="A16" s="98"/>
      <c r="B16" s="54" t="s">
        <v>12</v>
      </c>
      <c r="C16" s="26" t="s">
        <v>13</v>
      </c>
      <c r="D16" s="37">
        <v>25</v>
      </c>
      <c r="E16" s="48">
        <v>36</v>
      </c>
    </row>
    <row r="17" spans="1:5" ht="15" x14ac:dyDescent="0.2">
      <c r="A17" s="98"/>
      <c r="B17" s="54" t="s">
        <v>43</v>
      </c>
      <c r="C17" s="26"/>
      <c r="D17" s="37">
        <v>0</v>
      </c>
      <c r="E17" s="48">
        <v>125</v>
      </c>
    </row>
    <row r="18" spans="1:5" ht="15" x14ac:dyDescent="0.2">
      <c r="A18" s="98"/>
      <c r="B18" s="57" t="s">
        <v>47</v>
      </c>
      <c r="C18" s="28"/>
      <c r="D18" s="64">
        <v>0</v>
      </c>
      <c r="E18" s="117">
        <v>600</v>
      </c>
    </row>
    <row r="19" spans="1:5" ht="16.5" thickBot="1" x14ac:dyDescent="0.25">
      <c r="A19" s="99"/>
      <c r="B19" s="58" t="s">
        <v>5</v>
      </c>
      <c r="C19" s="29"/>
      <c r="D19" s="38">
        <f>SUM(D13:D18)</f>
        <v>926</v>
      </c>
      <c r="E19" s="51">
        <f>SUM(E13:E18)</f>
        <v>1662</v>
      </c>
    </row>
    <row r="20" spans="1:5" ht="15.75" thickBot="1" x14ac:dyDescent="0.25">
      <c r="A20" s="9">
        <v>4</v>
      </c>
      <c r="B20" s="41" t="s">
        <v>14</v>
      </c>
      <c r="C20" s="42"/>
      <c r="D20" s="43"/>
      <c r="E20" s="94"/>
    </row>
    <row r="21" spans="1:5" ht="15" x14ac:dyDescent="0.2">
      <c r="A21" s="97"/>
      <c r="B21" s="44" t="s">
        <v>28</v>
      </c>
      <c r="C21" s="27"/>
      <c r="D21" s="18">
        <v>0</v>
      </c>
      <c r="E21" s="53">
        <v>475</v>
      </c>
    </row>
    <row r="22" spans="1:5" ht="15" x14ac:dyDescent="0.2">
      <c r="A22" s="98"/>
      <c r="B22" s="47" t="s">
        <v>29</v>
      </c>
      <c r="C22" s="26"/>
      <c r="D22" s="65">
        <v>6000</v>
      </c>
      <c r="E22" s="59">
        <v>0</v>
      </c>
    </row>
    <row r="23" spans="1:5" ht="15" x14ac:dyDescent="0.2">
      <c r="A23" s="98"/>
      <c r="B23" s="47" t="s">
        <v>41</v>
      </c>
      <c r="C23" s="26"/>
      <c r="D23" s="65"/>
      <c r="E23" s="59">
        <v>4835</v>
      </c>
    </row>
    <row r="24" spans="1:5" ht="15" x14ac:dyDescent="0.2">
      <c r="A24" s="98"/>
      <c r="B24" s="47" t="s">
        <v>44</v>
      </c>
      <c r="C24" s="26" t="s">
        <v>45</v>
      </c>
      <c r="D24" s="65"/>
      <c r="E24" s="59">
        <v>200</v>
      </c>
    </row>
    <row r="25" spans="1:5" ht="15" x14ac:dyDescent="0.2">
      <c r="A25" s="98"/>
      <c r="B25" s="47" t="s">
        <v>46</v>
      </c>
      <c r="C25" s="26"/>
      <c r="D25" s="65"/>
      <c r="E25" s="59">
        <v>380</v>
      </c>
    </row>
    <row r="26" spans="1:5" ht="14.1" customHeight="1" x14ac:dyDescent="0.2">
      <c r="A26" s="98"/>
      <c r="B26" s="47"/>
      <c r="C26" s="30"/>
      <c r="D26" s="37"/>
      <c r="E26" s="60"/>
    </row>
    <row r="27" spans="1:5" ht="16.5" thickBot="1" x14ac:dyDescent="0.25">
      <c r="A27" s="99"/>
      <c r="B27" s="50" t="s">
        <v>5</v>
      </c>
      <c r="C27" s="31"/>
      <c r="D27" s="38">
        <f>SUM(D21:D26)</f>
        <v>6000</v>
      </c>
      <c r="E27" s="55">
        <f>SUM(E21:E26)</f>
        <v>5890</v>
      </c>
    </row>
    <row r="28" spans="1:5" ht="15.75" thickBot="1" x14ac:dyDescent="0.25">
      <c r="A28" s="10">
        <v>5</v>
      </c>
      <c r="B28" s="11" t="s">
        <v>15</v>
      </c>
      <c r="C28" s="11"/>
      <c r="D28" s="19"/>
      <c r="E28" s="95"/>
    </row>
    <row r="29" spans="1:5" ht="15" x14ac:dyDescent="0.2">
      <c r="A29" s="97"/>
      <c r="B29" s="44" t="s">
        <v>16</v>
      </c>
      <c r="C29" s="12"/>
      <c r="D29" s="18">
        <v>9075</v>
      </c>
      <c r="E29" s="46">
        <f>9065-300-280-612</f>
        <v>7873</v>
      </c>
    </row>
    <row r="30" spans="1:5" ht="15" x14ac:dyDescent="0.2">
      <c r="A30" s="98"/>
      <c r="B30" s="61"/>
      <c r="C30" s="32"/>
      <c r="D30" s="66"/>
      <c r="E30" s="67"/>
    </row>
    <row r="31" spans="1:5" ht="15" x14ac:dyDescent="0.2">
      <c r="A31" s="98"/>
      <c r="B31" s="62"/>
      <c r="C31" s="34"/>
      <c r="D31" s="66"/>
      <c r="E31" s="67"/>
    </row>
    <row r="32" spans="1:5" ht="16.5" thickBot="1" x14ac:dyDescent="0.25">
      <c r="A32" s="99"/>
      <c r="B32" s="58" t="s">
        <v>5</v>
      </c>
      <c r="C32" s="29"/>
      <c r="D32" s="38">
        <f>SUM(D29:D31)</f>
        <v>9075</v>
      </c>
      <c r="E32" s="51">
        <f>SUM(E29:E31)</f>
        <v>7873</v>
      </c>
    </row>
    <row r="33" spans="1:6" ht="15.75" thickBot="1" x14ac:dyDescent="0.25">
      <c r="A33" s="13">
        <v>6</v>
      </c>
      <c r="B33" s="14" t="s">
        <v>17</v>
      </c>
      <c r="C33" s="14"/>
      <c r="D33" s="20"/>
      <c r="E33" s="96"/>
    </row>
    <row r="34" spans="1:6" ht="15" x14ac:dyDescent="0.2">
      <c r="A34" s="36"/>
      <c r="B34" s="63" t="s">
        <v>17</v>
      </c>
      <c r="C34" s="27" t="s">
        <v>18</v>
      </c>
      <c r="D34" s="68">
        <v>0</v>
      </c>
      <c r="E34" s="69"/>
    </row>
    <row r="35" spans="1:6" ht="15" x14ac:dyDescent="0.2">
      <c r="A35" s="100"/>
      <c r="B35" s="54"/>
      <c r="C35" s="26"/>
      <c r="D35" s="70"/>
      <c r="E35" s="71"/>
    </row>
    <row r="36" spans="1:6" ht="16.5" thickBot="1" x14ac:dyDescent="0.3">
      <c r="A36" s="101"/>
      <c r="B36" s="58" t="s">
        <v>5</v>
      </c>
      <c r="C36" s="29"/>
      <c r="D36" s="72">
        <f>SUM(D34:D35)</f>
        <v>0</v>
      </c>
      <c r="E36" s="73">
        <f>SUM(E34:E35)</f>
        <v>0</v>
      </c>
    </row>
    <row r="37" spans="1:6" ht="13.5" thickBot="1" x14ac:dyDescent="0.25">
      <c r="A37" s="15" t="s">
        <v>5</v>
      </c>
      <c r="B37" s="16"/>
      <c r="C37" s="16"/>
      <c r="D37" s="21"/>
      <c r="E37" s="78"/>
    </row>
    <row r="38" spans="1:6" ht="15" x14ac:dyDescent="0.2">
      <c r="A38" s="36"/>
      <c r="B38" s="164" t="s">
        <v>36</v>
      </c>
      <c r="C38" s="165"/>
      <c r="D38" s="80">
        <f>D7+D19+D27+D32</f>
        <v>17301</v>
      </c>
      <c r="E38" s="81">
        <f>E7+E19+E27+E32</f>
        <v>16725</v>
      </c>
    </row>
    <row r="39" spans="1:6" ht="15.75" x14ac:dyDescent="0.25">
      <c r="A39" s="100"/>
      <c r="B39" s="76"/>
      <c r="C39" s="88" t="s">
        <v>31</v>
      </c>
      <c r="D39" s="82">
        <v>-800</v>
      </c>
      <c r="E39" s="119">
        <v>-450</v>
      </c>
    </row>
    <row r="40" spans="1:6" ht="16.5" thickBot="1" x14ac:dyDescent="0.3">
      <c r="A40" s="102"/>
      <c r="B40" s="79"/>
      <c r="C40" s="88" t="s">
        <v>32</v>
      </c>
      <c r="D40" s="82">
        <v>-800</v>
      </c>
      <c r="E40" s="119">
        <v>-575</v>
      </c>
    </row>
    <row r="41" spans="1:6" ht="15" x14ac:dyDescent="0.2">
      <c r="C41" s="89" t="s">
        <v>35</v>
      </c>
      <c r="D41" s="82">
        <f>SUM(D38:D40)</f>
        <v>15701</v>
      </c>
      <c r="E41" s="119">
        <f>SUM(E38:E40)</f>
        <v>15700</v>
      </c>
      <c r="F41" s="17"/>
    </row>
    <row r="42" spans="1:6" ht="15" x14ac:dyDescent="0.2">
      <c r="C42" s="84"/>
      <c r="D42" s="85"/>
      <c r="E42" s="77"/>
      <c r="F42" s="17"/>
    </row>
    <row r="43" spans="1:6" ht="15" x14ac:dyDescent="0.2">
      <c r="C43" s="86" t="s">
        <v>33</v>
      </c>
      <c r="D43" s="120">
        <v>314</v>
      </c>
      <c r="E43" s="121">
        <f>E57</f>
        <v>314</v>
      </c>
      <c r="F43" s="17"/>
    </row>
    <row r="44" spans="1:6" ht="15.75" thickBot="1" x14ac:dyDescent="0.25">
      <c r="C44" s="87" t="s">
        <v>34</v>
      </c>
      <c r="D44" s="83">
        <f>D41/D43</f>
        <v>50.003184713375795</v>
      </c>
      <c r="E44" s="122">
        <f>E41/E43</f>
        <v>50</v>
      </c>
      <c r="F44" s="17"/>
    </row>
    <row r="46" spans="1:6" x14ac:dyDescent="0.2">
      <c r="C46" s="104"/>
      <c r="D46" s="105" t="s">
        <v>40</v>
      </c>
      <c r="E46" s="106"/>
    </row>
    <row r="47" spans="1:6" x14ac:dyDescent="0.2">
      <c r="C47" s="107"/>
      <c r="D47" s="108" t="s">
        <v>22</v>
      </c>
      <c r="E47" s="109">
        <v>247</v>
      </c>
    </row>
    <row r="48" spans="1:6" x14ac:dyDescent="0.2">
      <c r="C48" s="110"/>
      <c r="D48" s="108" t="s">
        <v>23</v>
      </c>
      <c r="E48" s="111">
        <v>74</v>
      </c>
    </row>
    <row r="49" spans="3:6" x14ac:dyDescent="0.2">
      <c r="C49" s="107"/>
      <c r="D49" s="108" t="s">
        <v>24</v>
      </c>
      <c r="E49" s="112">
        <f>SUM(E47:E48)</f>
        <v>321</v>
      </c>
    </row>
    <row r="50" spans="3:6" x14ac:dyDescent="0.2">
      <c r="C50" s="107"/>
      <c r="D50" s="108" t="s">
        <v>38</v>
      </c>
      <c r="E50" s="109">
        <v>-1</v>
      </c>
      <c r="F50" s="1" t="s">
        <v>23</v>
      </c>
    </row>
    <row r="51" spans="3:6" x14ac:dyDescent="0.2">
      <c r="C51" s="107"/>
      <c r="D51" s="108" t="s">
        <v>20</v>
      </c>
      <c r="E51" s="109">
        <v>-3</v>
      </c>
    </row>
    <row r="52" spans="3:6" x14ac:dyDescent="0.2">
      <c r="C52" s="107"/>
      <c r="D52" s="108" t="s">
        <v>21</v>
      </c>
      <c r="E52" s="111">
        <v>0</v>
      </c>
    </row>
    <row r="53" spans="3:6" x14ac:dyDescent="0.2">
      <c r="C53" s="107"/>
      <c r="D53" s="113" t="s">
        <v>30</v>
      </c>
      <c r="E53" s="112">
        <f>SUM(E49:E52)</f>
        <v>317</v>
      </c>
    </row>
    <row r="54" spans="3:6" x14ac:dyDescent="0.2">
      <c r="C54" s="107"/>
      <c r="D54" s="108" t="s">
        <v>26</v>
      </c>
      <c r="E54" s="112">
        <v>-1</v>
      </c>
      <c r="F54" s="1" t="s">
        <v>22</v>
      </c>
    </row>
    <row r="55" spans="3:6" x14ac:dyDescent="0.2">
      <c r="C55" s="107"/>
      <c r="D55" s="108" t="s">
        <v>27</v>
      </c>
      <c r="E55" s="112">
        <v>-1</v>
      </c>
      <c r="F55" s="1" t="s">
        <v>22</v>
      </c>
    </row>
    <row r="56" spans="3:6" x14ac:dyDescent="0.2">
      <c r="C56" s="107"/>
      <c r="D56" s="108" t="s">
        <v>39</v>
      </c>
      <c r="E56" s="114">
        <v>-1</v>
      </c>
      <c r="F56" s="1" t="s">
        <v>23</v>
      </c>
    </row>
    <row r="57" spans="3:6" x14ac:dyDescent="0.2">
      <c r="C57" s="115"/>
      <c r="D57" s="116" t="s">
        <v>25</v>
      </c>
      <c r="E57" s="126">
        <f>SUM(E53:E56)</f>
        <v>314</v>
      </c>
    </row>
    <row r="58" spans="3:6" x14ac:dyDescent="0.2">
      <c r="C58" s="103"/>
      <c r="D58" s="103"/>
      <c r="E58" s="103"/>
    </row>
  </sheetData>
  <mergeCells count="1">
    <mergeCell ref="B38:C38"/>
  </mergeCells>
  <phoneticPr fontId="11" type="noConversion"/>
  <printOptions horizontalCentered="1"/>
  <pageMargins left="0.25" right="0.25" top="0.5" bottom="0.5" header="0.5" footer="0.5"/>
  <pageSetup orientation="portrait" r:id="rId1"/>
  <headerFooter alignWithMargins="0">
    <oddFooter>&amp;L&amp;F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L14:L16"/>
  <sheetViews>
    <sheetView zoomScale="90" zoomScaleNormal="90" workbookViewId="0">
      <selection activeCell="L15" sqref="L15"/>
    </sheetView>
  </sheetViews>
  <sheetFormatPr defaultRowHeight="12.75" x14ac:dyDescent="0.2"/>
  <sheetData>
    <row r="14" spans="12:12" x14ac:dyDescent="0.2">
      <c r="L14">
        <v>71</v>
      </c>
    </row>
    <row r="15" spans="12:12" x14ac:dyDescent="0.2">
      <c r="L15">
        <v>284</v>
      </c>
    </row>
    <row r="16" spans="12:12" x14ac:dyDescent="0.2">
      <c r="L16">
        <f>SUM(L14:L15)</f>
        <v>355</v>
      </c>
    </row>
  </sheetData>
  <phoneticPr fontId="11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2017 Schedule</vt:lpstr>
      <vt:lpstr>20-21 Proposed</vt:lpstr>
      <vt:lpstr>FY16-17</vt:lpstr>
      <vt:lpstr>FY15-16 </vt:lpstr>
      <vt:lpstr>BB Cost</vt:lpstr>
      <vt:lpstr>Sheet2</vt:lpstr>
      <vt:lpstr>Sheet3</vt:lpstr>
      <vt:lpstr>'20-21 Proposed'!Print_Area</vt:lpstr>
      <vt:lpstr>'FY15-16 '!Print_Area</vt:lpstr>
      <vt:lpstr>'FY16-17'!Print_Area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Menard, Kevin P.</dc:creator>
  <cp:lastModifiedBy>bud</cp:lastModifiedBy>
  <cp:lastPrinted>2022-08-18T11:13:50Z</cp:lastPrinted>
  <dcterms:created xsi:type="dcterms:W3CDTF">2009-12-22T01:26:16Z</dcterms:created>
  <dcterms:modified xsi:type="dcterms:W3CDTF">2022-08-18T11:18:37Z</dcterms:modified>
</cp:coreProperties>
</file>